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19\Soutěže 2019\3-Maršíková 2019\Oprava DŘT v úseku Pohled - Břeclav - Hodonín\ZD\Příloha č.2\"/>
    </mc:Choice>
  </mc:AlternateContent>
  <bookViews>
    <workbookView xWindow="0" yWindow="0" windowWidth="28800" windowHeight="12315"/>
  </bookViews>
  <sheets>
    <sheet name="Rekapitulace stavby" sheetId="1" r:id="rId1"/>
    <sheet name="SO01 - Žst. Hrušky" sheetId="2" r:id="rId2"/>
    <sheet name="SO02 - žst. Moravská Nová..." sheetId="3" r:id="rId3"/>
    <sheet name="SO03 - žst. Lužice" sheetId="4" r:id="rId4"/>
    <sheet name="SO04 - žst. Hodonín" sheetId="5" r:id="rId5"/>
    <sheet name="SO05 - TS 22kV Hodonín" sheetId="6" r:id="rId6"/>
    <sheet name="SO06 - SpS Letovice" sheetId="7" r:id="rId7"/>
    <sheet name="SO07 - žst. Vranovice" sheetId="8" r:id="rId8"/>
    <sheet name="SO08 - žst. Šakvice" sheetId="9" r:id="rId9"/>
    <sheet name="SO09 - žst. Zaječí" sheetId="10" r:id="rId10"/>
    <sheet name="SO10 - žst. Podivín" sheetId="11" r:id="rId11"/>
    <sheet name="SO11 - žst. Pohled" sheetId="12" r:id="rId12"/>
    <sheet name="SO12 - žst. Přibyslav" sheetId="13" r:id="rId13"/>
    <sheet name="Pokyny pro vyplnění" sheetId="14" r:id="rId14"/>
  </sheets>
  <definedNames>
    <definedName name="_xlnm._FilterDatabase" localSheetId="1" hidden="1">'SO01 - Žst. Hrušky'!$C$78:$K$119</definedName>
    <definedName name="_xlnm._FilterDatabase" localSheetId="2" hidden="1">'SO02 - žst. Moravská Nová...'!$C$78:$K$117</definedName>
    <definedName name="_xlnm._FilterDatabase" localSheetId="3" hidden="1">'SO03 - žst. Lužice'!$C$78:$K$117</definedName>
    <definedName name="_xlnm._FilterDatabase" localSheetId="4" hidden="1">'SO04 - žst. Hodonín'!$C$78:$K$121</definedName>
    <definedName name="_xlnm._FilterDatabase" localSheetId="5" hidden="1">'SO05 - TS 22kV Hodonín'!$C$78:$K$111</definedName>
    <definedName name="_xlnm._FilterDatabase" localSheetId="6" hidden="1">'SO06 - SpS Letovice'!$C$78:$K$119</definedName>
    <definedName name="_xlnm._FilterDatabase" localSheetId="7" hidden="1">'SO07 - žst. Vranovice'!$C$79:$K$124</definedName>
    <definedName name="_xlnm._FilterDatabase" localSheetId="8" hidden="1">'SO08 - žst. Šakvice'!$C$78:$K$122</definedName>
    <definedName name="_xlnm._FilterDatabase" localSheetId="9" hidden="1">'SO09 - žst. Zaječí'!$C$78:$K$122</definedName>
    <definedName name="_xlnm._FilterDatabase" localSheetId="10" hidden="1">'SO10 - žst. Podivín'!$C$78:$K$122</definedName>
    <definedName name="_xlnm._FilterDatabase" localSheetId="11" hidden="1">'SO11 - žst. Pohled'!$C$78:$K$124</definedName>
    <definedName name="_xlnm._FilterDatabase" localSheetId="12" hidden="1">'SO12 - žst. Přibyslav'!$C$78:$K$124</definedName>
    <definedName name="_xlnm.Print_Titles" localSheetId="0">'Rekapitulace stavby'!$52:$52</definedName>
    <definedName name="_xlnm.Print_Titles" localSheetId="1">'SO01 - Žst. Hrušky'!$78:$78</definedName>
    <definedName name="_xlnm.Print_Titles" localSheetId="2">'SO02 - žst. Moravská Nová...'!$78:$78</definedName>
    <definedName name="_xlnm.Print_Titles" localSheetId="3">'SO03 - žst. Lužice'!$78:$78</definedName>
    <definedName name="_xlnm.Print_Titles" localSheetId="4">'SO04 - žst. Hodonín'!$78:$78</definedName>
    <definedName name="_xlnm.Print_Titles" localSheetId="5">'SO05 - TS 22kV Hodonín'!$78:$78</definedName>
    <definedName name="_xlnm.Print_Titles" localSheetId="6">'SO06 - SpS Letovice'!$78:$78</definedName>
    <definedName name="_xlnm.Print_Titles" localSheetId="7">'SO07 - žst. Vranovice'!$79:$79</definedName>
    <definedName name="_xlnm.Print_Titles" localSheetId="8">'SO08 - žst. Šakvice'!$78:$78</definedName>
    <definedName name="_xlnm.Print_Titles" localSheetId="9">'SO09 - žst. Zaječí'!$78:$78</definedName>
    <definedName name="_xlnm.Print_Titles" localSheetId="10">'SO10 - žst. Podivín'!$78:$78</definedName>
    <definedName name="_xlnm.Print_Titles" localSheetId="11">'SO11 - žst. Pohled'!$78:$78</definedName>
    <definedName name="_xlnm.Print_Titles" localSheetId="12">'SO12 - žst. Přibyslav'!$78:$78</definedName>
    <definedName name="_xlnm.Print_Area" localSheetId="13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stavby'!$C$42:$AQ$67</definedName>
    <definedName name="_xlnm.Print_Area" localSheetId="1">'SO01 - Žst. Hrušky'!$C$4:$J$39,'SO01 - Žst. Hrušky'!$C$45:$J$60,'SO01 - Žst. Hrušky'!$C$66:$K$119</definedName>
    <definedName name="_xlnm.Print_Area" localSheetId="2">'SO02 - žst. Moravská Nová...'!$C$4:$J$39,'SO02 - žst. Moravská Nová...'!$C$45:$J$60,'SO02 - žst. Moravská Nová...'!$C$66:$K$117</definedName>
    <definedName name="_xlnm.Print_Area" localSheetId="3">'SO03 - žst. Lužice'!$C$4:$J$39,'SO03 - žst. Lužice'!$C$45:$J$60,'SO03 - žst. Lužice'!$C$66:$K$117</definedName>
    <definedName name="_xlnm.Print_Area" localSheetId="4">'SO04 - žst. Hodonín'!$C$4:$J$39,'SO04 - žst. Hodonín'!$C$45:$J$60,'SO04 - žst. Hodonín'!$C$66:$K$121</definedName>
    <definedName name="_xlnm.Print_Area" localSheetId="5">'SO05 - TS 22kV Hodonín'!$C$4:$J$39,'SO05 - TS 22kV Hodonín'!$C$45:$J$60,'SO05 - TS 22kV Hodonín'!$C$66:$K$111</definedName>
    <definedName name="_xlnm.Print_Area" localSheetId="6">'SO06 - SpS Letovice'!$C$4:$J$39,'SO06 - SpS Letovice'!$C$45:$J$60,'SO06 - SpS Letovice'!$C$66:$K$119</definedName>
    <definedName name="_xlnm.Print_Area" localSheetId="7">'SO07 - žst. Vranovice'!$C$4:$J$39,'SO07 - žst. Vranovice'!$C$45:$J$61,'SO07 - žst. Vranovice'!$C$67:$K$124</definedName>
    <definedName name="_xlnm.Print_Area" localSheetId="8">'SO08 - žst. Šakvice'!$C$4:$J$39,'SO08 - žst. Šakvice'!$C$45:$J$60,'SO08 - žst. Šakvice'!$C$66:$K$122</definedName>
    <definedName name="_xlnm.Print_Area" localSheetId="9">'SO09 - žst. Zaječí'!$C$4:$J$39,'SO09 - žst. Zaječí'!$C$45:$J$60,'SO09 - žst. Zaječí'!$C$66:$K$122</definedName>
    <definedName name="_xlnm.Print_Area" localSheetId="10">'SO10 - žst. Podivín'!$C$4:$J$39,'SO10 - žst. Podivín'!$C$45:$J$60,'SO10 - žst. Podivín'!$C$66:$K$122</definedName>
    <definedName name="_xlnm.Print_Area" localSheetId="11">'SO11 - žst. Pohled'!$C$4:$J$39,'SO11 - žst. Pohled'!$C$45:$J$60,'SO11 - žst. Pohled'!$C$66:$K$124</definedName>
    <definedName name="_xlnm.Print_Area" localSheetId="12">'SO12 - žst. Přibyslav'!$C$4:$J$39,'SO12 - žst. Přibyslav'!$C$45:$J$60,'SO12 - žst. Přibyslav'!$C$66:$K$124</definedName>
  </definedNames>
  <calcPr calcId="162913"/>
</workbook>
</file>

<file path=xl/calcChain.xml><?xml version="1.0" encoding="utf-8"?>
<calcChain xmlns="http://schemas.openxmlformats.org/spreadsheetml/2006/main">
  <c r="J37" i="13" l="1"/>
  <c r="J36" i="13"/>
  <c r="AY66" i="1"/>
  <c r="J35" i="13"/>
  <c r="AX66" i="1" s="1"/>
  <c r="BI124" i="13"/>
  <c r="BH124" i="13"/>
  <c r="BG124" i="13"/>
  <c r="BF124" i="13"/>
  <c r="T124" i="13"/>
  <c r="R124" i="13"/>
  <c r="P124" i="13"/>
  <c r="BK124" i="13"/>
  <c r="J124" i="13"/>
  <c r="BE124" i="13" s="1"/>
  <c r="BI123" i="13"/>
  <c r="BH123" i="13"/>
  <c r="BG123" i="13"/>
  <c r="BF123" i="13"/>
  <c r="T123" i="13"/>
  <c r="R123" i="13"/>
  <c r="P123" i="13"/>
  <c r="BK123" i="13"/>
  <c r="J123" i="13"/>
  <c r="BE123" i="13" s="1"/>
  <c r="BI122" i="13"/>
  <c r="BH122" i="13"/>
  <c r="BG122" i="13"/>
  <c r="BF122" i="13"/>
  <c r="T122" i="13"/>
  <c r="R122" i="13"/>
  <c r="P122" i="13"/>
  <c r="BK122" i="13"/>
  <c r="J122" i="13"/>
  <c r="BE122" i="13" s="1"/>
  <c r="BI121" i="13"/>
  <c r="BH121" i="13"/>
  <c r="BG121" i="13"/>
  <c r="BF121" i="13"/>
  <c r="T121" i="13"/>
  <c r="R121" i="13"/>
  <c r="P121" i="13"/>
  <c r="BK121" i="13"/>
  <c r="J121" i="13"/>
  <c r="BE121" i="13" s="1"/>
  <c r="BI120" i="13"/>
  <c r="BH120" i="13"/>
  <c r="BG120" i="13"/>
  <c r="BF120" i="13"/>
  <c r="T120" i="13"/>
  <c r="R120" i="13"/>
  <c r="P120" i="13"/>
  <c r="BK120" i="13"/>
  <c r="J120" i="13"/>
  <c r="BE120" i="13"/>
  <c r="BI119" i="13"/>
  <c r="BH119" i="13"/>
  <c r="BG119" i="13"/>
  <c r="BF119" i="13"/>
  <c r="T119" i="13"/>
  <c r="R119" i="13"/>
  <c r="P119" i="13"/>
  <c r="BK119" i="13"/>
  <c r="J119" i="13"/>
  <c r="BE119" i="13" s="1"/>
  <c r="BI118" i="13"/>
  <c r="BH118" i="13"/>
  <c r="BG118" i="13"/>
  <c r="BF118" i="13"/>
  <c r="T118" i="13"/>
  <c r="R118" i="13"/>
  <c r="P118" i="13"/>
  <c r="BK118" i="13"/>
  <c r="J118" i="13"/>
  <c r="BE118" i="13"/>
  <c r="BI117" i="13"/>
  <c r="BH117" i="13"/>
  <c r="BG117" i="13"/>
  <c r="BF117" i="13"/>
  <c r="T117" i="13"/>
  <c r="R117" i="13"/>
  <c r="P117" i="13"/>
  <c r="BK117" i="13"/>
  <c r="J117" i="13"/>
  <c r="BE117" i="13" s="1"/>
  <c r="BI116" i="13"/>
  <c r="BH116" i="13"/>
  <c r="BG116" i="13"/>
  <c r="BF116" i="13"/>
  <c r="T116" i="13"/>
  <c r="R116" i="13"/>
  <c r="P116" i="13"/>
  <c r="BK116" i="13"/>
  <c r="J116" i="13"/>
  <c r="BE116" i="13"/>
  <c r="BI115" i="13"/>
  <c r="BH115" i="13"/>
  <c r="BG115" i="13"/>
  <c r="BF115" i="13"/>
  <c r="T115" i="13"/>
  <c r="R115" i="13"/>
  <c r="P115" i="13"/>
  <c r="BK115" i="13"/>
  <c r="J115" i="13"/>
  <c r="BE115" i="13" s="1"/>
  <c r="BI114" i="13"/>
  <c r="BH114" i="13"/>
  <c r="BG114" i="13"/>
  <c r="BF114" i="13"/>
  <c r="T114" i="13"/>
  <c r="R114" i="13"/>
  <c r="P114" i="13"/>
  <c r="BK114" i="13"/>
  <c r="J114" i="13"/>
  <c r="BE114" i="13"/>
  <c r="BI113" i="13"/>
  <c r="BH113" i="13"/>
  <c r="BG113" i="13"/>
  <c r="BF113" i="13"/>
  <c r="T113" i="13"/>
  <c r="R113" i="13"/>
  <c r="P113" i="13"/>
  <c r="BK113" i="13"/>
  <c r="J113" i="13"/>
  <c r="BE113" i="13" s="1"/>
  <c r="BI112" i="13"/>
  <c r="BH112" i="13"/>
  <c r="BG112" i="13"/>
  <c r="BF112" i="13"/>
  <c r="T112" i="13"/>
  <c r="R112" i="13"/>
  <c r="P112" i="13"/>
  <c r="BK112" i="13"/>
  <c r="J112" i="13"/>
  <c r="BE112" i="13"/>
  <c r="BI111" i="13"/>
  <c r="BH111" i="13"/>
  <c r="BG111" i="13"/>
  <c r="BF111" i="13"/>
  <c r="T111" i="13"/>
  <c r="R111" i="13"/>
  <c r="P111" i="13"/>
  <c r="BK111" i="13"/>
  <c r="J111" i="13"/>
  <c r="BE111" i="13" s="1"/>
  <c r="BI110" i="13"/>
  <c r="BH110" i="13"/>
  <c r="BG110" i="13"/>
  <c r="BF110" i="13"/>
  <c r="T110" i="13"/>
  <c r="R110" i="13"/>
  <c r="P110" i="13"/>
  <c r="BK110" i="13"/>
  <c r="J110" i="13"/>
  <c r="BE110" i="13"/>
  <c r="BI109" i="13"/>
  <c r="BH109" i="13"/>
  <c r="BG109" i="13"/>
  <c r="BF109" i="13"/>
  <c r="T109" i="13"/>
  <c r="R109" i="13"/>
  <c r="P109" i="13"/>
  <c r="BK109" i="13"/>
  <c r="J109" i="13"/>
  <c r="BE109" i="13" s="1"/>
  <c r="BI108" i="13"/>
  <c r="BH108" i="13"/>
  <c r="BG108" i="13"/>
  <c r="BF108" i="13"/>
  <c r="T108" i="13"/>
  <c r="R108" i="13"/>
  <c r="P108" i="13"/>
  <c r="BK108" i="13"/>
  <c r="J108" i="13"/>
  <c r="BE108" i="13"/>
  <c r="BI107" i="13"/>
  <c r="BH107" i="13"/>
  <c r="BG107" i="13"/>
  <c r="BF107" i="13"/>
  <c r="T107" i="13"/>
  <c r="R107" i="13"/>
  <c r="P107" i="13"/>
  <c r="BK107" i="13"/>
  <c r="J107" i="13"/>
  <c r="BE107" i="13" s="1"/>
  <c r="BI106" i="13"/>
  <c r="BH106" i="13"/>
  <c r="BG106" i="13"/>
  <c r="BF106" i="13"/>
  <c r="T106" i="13"/>
  <c r="R106" i="13"/>
  <c r="P106" i="13"/>
  <c r="BK106" i="13"/>
  <c r="J106" i="13"/>
  <c r="BE106" i="13"/>
  <c r="BI105" i="13"/>
  <c r="BH105" i="13"/>
  <c r="BG105" i="13"/>
  <c r="BF105" i="13"/>
  <c r="T105" i="13"/>
  <c r="R105" i="13"/>
  <c r="P105" i="13"/>
  <c r="BK105" i="13"/>
  <c r="J105" i="13"/>
  <c r="BE105" i="13" s="1"/>
  <c r="BI104" i="13"/>
  <c r="BH104" i="13"/>
  <c r="BG104" i="13"/>
  <c r="BF104" i="13"/>
  <c r="T104" i="13"/>
  <c r="R104" i="13"/>
  <c r="P104" i="13"/>
  <c r="BK104" i="13"/>
  <c r="J104" i="13"/>
  <c r="BE104" i="13"/>
  <c r="BI103" i="13"/>
  <c r="BH103" i="13"/>
  <c r="BG103" i="13"/>
  <c r="BF103" i="13"/>
  <c r="T103" i="13"/>
  <c r="R103" i="13"/>
  <c r="P103" i="13"/>
  <c r="BK103" i="13"/>
  <c r="J103" i="13"/>
  <c r="BE103" i="13" s="1"/>
  <c r="BI102" i="13"/>
  <c r="BH102" i="13"/>
  <c r="BG102" i="13"/>
  <c r="BF102" i="13"/>
  <c r="T102" i="13"/>
  <c r="R102" i="13"/>
  <c r="P102" i="13"/>
  <c r="BK102" i="13"/>
  <c r="J102" i="13"/>
  <c r="BE102" i="13"/>
  <c r="BI101" i="13"/>
  <c r="BH101" i="13"/>
  <c r="BG101" i="13"/>
  <c r="BF101" i="13"/>
  <c r="T101" i="13"/>
  <c r="R101" i="13"/>
  <c r="P101" i="13"/>
  <c r="BK101" i="13"/>
  <c r="J101" i="13"/>
  <c r="BE101" i="13" s="1"/>
  <c r="BI100" i="13"/>
  <c r="BH100" i="13"/>
  <c r="BG100" i="13"/>
  <c r="BF100" i="13"/>
  <c r="T100" i="13"/>
  <c r="R100" i="13"/>
  <c r="P100" i="13"/>
  <c r="BK100" i="13"/>
  <c r="J100" i="13"/>
  <c r="BE100" i="13"/>
  <c r="BI99" i="13"/>
  <c r="BH99" i="13"/>
  <c r="BG99" i="13"/>
  <c r="BF99" i="13"/>
  <c r="T99" i="13"/>
  <c r="R99" i="13"/>
  <c r="P99" i="13"/>
  <c r="BK99" i="13"/>
  <c r="J99" i="13"/>
  <c r="BE99" i="13" s="1"/>
  <c r="BI98" i="13"/>
  <c r="BH98" i="13"/>
  <c r="BG98" i="13"/>
  <c r="BF98" i="13"/>
  <c r="T98" i="13"/>
  <c r="R98" i="13"/>
  <c r="P98" i="13"/>
  <c r="BK98" i="13"/>
  <c r="J98" i="13"/>
  <c r="BE98" i="13"/>
  <c r="BI97" i="13"/>
  <c r="BH97" i="13"/>
  <c r="BG97" i="13"/>
  <c r="BF97" i="13"/>
  <c r="T97" i="13"/>
  <c r="R97" i="13"/>
  <c r="P97" i="13"/>
  <c r="BK97" i="13"/>
  <c r="J97" i="13"/>
  <c r="BE97" i="13" s="1"/>
  <c r="BI96" i="13"/>
  <c r="BH96" i="13"/>
  <c r="BG96" i="13"/>
  <c r="BF96" i="13"/>
  <c r="T96" i="13"/>
  <c r="R96" i="13"/>
  <c r="P96" i="13"/>
  <c r="BK96" i="13"/>
  <c r="J96" i="13"/>
  <c r="BE96" i="13"/>
  <c r="BI95" i="13"/>
  <c r="BH95" i="13"/>
  <c r="BG95" i="13"/>
  <c r="BF95" i="13"/>
  <c r="T95" i="13"/>
  <c r="R95" i="13"/>
  <c r="P95" i="13"/>
  <c r="BK95" i="13"/>
  <c r="J95" i="13"/>
  <c r="BE95" i="13" s="1"/>
  <c r="BI94" i="13"/>
  <c r="BH94" i="13"/>
  <c r="BG94" i="13"/>
  <c r="BF94" i="13"/>
  <c r="T94" i="13"/>
  <c r="R94" i="13"/>
  <c r="P94" i="13"/>
  <c r="BK94" i="13"/>
  <c r="J94" i="13"/>
  <c r="BE94" i="13"/>
  <c r="BI93" i="13"/>
  <c r="BH93" i="13"/>
  <c r="BG93" i="13"/>
  <c r="BF93" i="13"/>
  <c r="T93" i="13"/>
  <c r="R93" i="13"/>
  <c r="P93" i="13"/>
  <c r="BK93" i="13"/>
  <c r="J93" i="13"/>
  <c r="BE93" i="13" s="1"/>
  <c r="BI92" i="13"/>
  <c r="BH92" i="13"/>
  <c r="BG92" i="13"/>
  <c r="BF92" i="13"/>
  <c r="T92" i="13"/>
  <c r="R92" i="13"/>
  <c r="P92" i="13"/>
  <c r="BK92" i="13"/>
  <c r="J92" i="13"/>
  <c r="BE92" i="13"/>
  <c r="BI91" i="13"/>
  <c r="BH91" i="13"/>
  <c r="BG91" i="13"/>
  <c r="BF91" i="13"/>
  <c r="T91" i="13"/>
  <c r="R91" i="13"/>
  <c r="P91" i="13"/>
  <c r="BK91" i="13"/>
  <c r="J91" i="13"/>
  <c r="BE91" i="13" s="1"/>
  <c r="BI90" i="13"/>
  <c r="BH90" i="13"/>
  <c r="BG90" i="13"/>
  <c r="BF90" i="13"/>
  <c r="T90" i="13"/>
  <c r="R90" i="13"/>
  <c r="P90" i="13"/>
  <c r="BK90" i="13"/>
  <c r="J90" i="13"/>
  <c r="BE90" i="13"/>
  <c r="BI89" i="13"/>
  <c r="BH89" i="13"/>
  <c r="BG89" i="13"/>
  <c r="BF89" i="13"/>
  <c r="T89" i="13"/>
  <c r="R89" i="13"/>
  <c r="P89" i="13"/>
  <c r="BK89" i="13"/>
  <c r="J89" i="13"/>
  <c r="BE89" i="13" s="1"/>
  <c r="BI88" i="13"/>
  <c r="BH88" i="13"/>
  <c r="BG88" i="13"/>
  <c r="BF88" i="13"/>
  <c r="T88" i="13"/>
  <c r="R88" i="13"/>
  <c r="P88" i="13"/>
  <c r="BK88" i="13"/>
  <c r="J88" i="13"/>
  <c r="BE88" i="13"/>
  <c r="BI87" i="13"/>
  <c r="BH87" i="13"/>
  <c r="BG87" i="13"/>
  <c r="BF87" i="13"/>
  <c r="T87" i="13"/>
  <c r="R87" i="13"/>
  <c r="P87" i="13"/>
  <c r="BK87" i="13"/>
  <c r="J87" i="13"/>
  <c r="BE87" i="13" s="1"/>
  <c r="BI86" i="13"/>
  <c r="BH86" i="13"/>
  <c r="BG86" i="13"/>
  <c r="BF86" i="13"/>
  <c r="T86" i="13"/>
  <c r="R86" i="13"/>
  <c r="P86" i="13"/>
  <c r="BK86" i="13"/>
  <c r="J86" i="13"/>
  <c r="BE86" i="13"/>
  <c r="BI85" i="13"/>
  <c r="BH85" i="13"/>
  <c r="BG85" i="13"/>
  <c r="BF85" i="13"/>
  <c r="T85" i="13"/>
  <c r="R85" i="13"/>
  <c r="P85" i="13"/>
  <c r="BK85" i="13"/>
  <c r="J85" i="13"/>
  <c r="BE85" i="13" s="1"/>
  <c r="BI84" i="13"/>
  <c r="BH84" i="13"/>
  <c r="BG84" i="13"/>
  <c r="BF84" i="13"/>
  <c r="T84" i="13"/>
  <c r="R84" i="13"/>
  <c r="P84" i="13"/>
  <c r="BK84" i="13"/>
  <c r="J84" i="13"/>
  <c r="BE84" i="13"/>
  <c r="BI83" i="13"/>
  <c r="BH83" i="13"/>
  <c r="BG83" i="13"/>
  <c r="BF83" i="13"/>
  <c r="T83" i="13"/>
  <c r="R83" i="13"/>
  <c r="P83" i="13"/>
  <c r="BK83" i="13"/>
  <c r="J83" i="13"/>
  <c r="BE83" i="13" s="1"/>
  <c r="BI82" i="13"/>
  <c r="BH82" i="13"/>
  <c r="BG82" i="13"/>
  <c r="BF82" i="13"/>
  <c r="T82" i="13"/>
  <c r="R82" i="13"/>
  <c r="P82" i="13"/>
  <c r="BK82" i="13"/>
  <c r="J82" i="13"/>
  <c r="BE82" i="13"/>
  <c r="BI81" i="13"/>
  <c r="F37" i="13" s="1"/>
  <c r="BD66" i="1" s="1"/>
  <c r="BH81" i="13"/>
  <c r="BG81" i="13"/>
  <c r="BF81" i="13"/>
  <c r="T81" i="13"/>
  <c r="R81" i="13"/>
  <c r="P81" i="13"/>
  <c r="BK81" i="13"/>
  <c r="J81" i="13"/>
  <c r="BE81" i="13" s="1"/>
  <c r="BI80" i="13"/>
  <c r="BH80" i="13"/>
  <c r="F36" i="13" s="1"/>
  <c r="BC66" i="1" s="1"/>
  <c r="BG80" i="13"/>
  <c r="F35" i="13" s="1"/>
  <c r="BB66" i="1" s="1"/>
  <c r="BF80" i="13"/>
  <c r="F34" i="13" s="1"/>
  <c r="BA66" i="1" s="1"/>
  <c r="J34" i="13"/>
  <c r="AW66" i="1" s="1"/>
  <c r="T80" i="13"/>
  <c r="R80" i="13"/>
  <c r="R79" i="13"/>
  <c r="P80" i="13"/>
  <c r="BK80" i="13"/>
  <c r="BK79" i="13"/>
  <c r="J79" i="13" s="1"/>
  <c r="J80" i="13"/>
  <c r="BE80" i="13" s="1"/>
  <c r="F75" i="13"/>
  <c r="F73" i="13"/>
  <c r="E71" i="13"/>
  <c r="F54" i="13"/>
  <c r="F52" i="13"/>
  <c r="E50" i="13"/>
  <c r="J24" i="13"/>
  <c r="E24" i="13"/>
  <c r="J55" i="13" s="1"/>
  <c r="J76" i="13"/>
  <c r="J23" i="13"/>
  <c r="J21" i="13"/>
  <c r="E21" i="13"/>
  <c r="J20" i="13"/>
  <c r="J18" i="13"/>
  <c r="E18" i="13"/>
  <c r="F76" i="13"/>
  <c r="F55" i="13"/>
  <c r="J17" i="13"/>
  <c r="J12" i="13"/>
  <c r="J73" i="13"/>
  <c r="J52" i="13"/>
  <c r="E7" i="13"/>
  <c r="J37" i="12"/>
  <c r="J36" i="12"/>
  <c r="AY65" i="1" s="1"/>
  <c r="J35" i="12"/>
  <c r="AX65" i="1"/>
  <c r="BI124" i="12"/>
  <c r="BH124" i="12"/>
  <c r="BG124" i="12"/>
  <c r="BF124" i="12"/>
  <c r="T124" i="12"/>
  <c r="R124" i="12"/>
  <c r="P124" i="12"/>
  <c r="BK124" i="12"/>
  <c r="J124" i="12"/>
  <c r="BE124" i="12" s="1"/>
  <c r="BI123" i="12"/>
  <c r="BH123" i="12"/>
  <c r="BG123" i="12"/>
  <c r="BF123" i="12"/>
  <c r="T123" i="12"/>
  <c r="R123" i="12"/>
  <c r="P123" i="12"/>
  <c r="BK123" i="12"/>
  <c r="J123" i="12"/>
  <c r="BE123" i="12" s="1"/>
  <c r="BI122" i="12"/>
  <c r="BH122" i="12"/>
  <c r="BG122" i="12"/>
  <c r="BF122" i="12"/>
  <c r="T122" i="12"/>
  <c r="R122" i="12"/>
  <c r="P122" i="12"/>
  <c r="BK122" i="12"/>
  <c r="J122" i="12"/>
  <c r="BE122" i="12" s="1"/>
  <c r="BI121" i="12"/>
  <c r="BH121" i="12"/>
  <c r="BG121" i="12"/>
  <c r="BF121" i="12"/>
  <c r="T121" i="12"/>
  <c r="R121" i="12"/>
  <c r="P121" i="12"/>
  <c r="BK121" i="12"/>
  <c r="J121" i="12"/>
  <c r="BE121" i="12"/>
  <c r="BI120" i="12"/>
  <c r="BH120" i="12"/>
  <c r="BG120" i="12"/>
  <c r="BF120" i="12"/>
  <c r="T120" i="12"/>
  <c r="R120" i="12"/>
  <c r="P120" i="12"/>
  <c r="BK120" i="12"/>
  <c r="J120" i="12"/>
  <c r="BE120" i="12" s="1"/>
  <c r="BI119" i="12"/>
  <c r="BH119" i="12"/>
  <c r="BG119" i="12"/>
  <c r="BF119" i="12"/>
  <c r="T119" i="12"/>
  <c r="R119" i="12"/>
  <c r="P119" i="12"/>
  <c r="BK119" i="12"/>
  <c r="J119" i="12"/>
  <c r="BE119" i="12"/>
  <c r="BI118" i="12"/>
  <c r="BH118" i="12"/>
  <c r="BG118" i="12"/>
  <c r="BF118" i="12"/>
  <c r="T118" i="12"/>
  <c r="R118" i="12"/>
  <c r="P118" i="12"/>
  <c r="BK118" i="12"/>
  <c r="J118" i="12"/>
  <c r="BE118" i="12" s="1"/>
  <c r="BI117" i="12"/>
  <c r="BH117" i="12"/>
  <c r="BG117" i="12"/>
  <c r="BF117" i="12"/>
  <c r="T117" i="12"/>
  <c r="R117" i="12"/>
  <c r="P117" i="12"/>
  <c r="BK117" i="12"/>
  <c r="J117" i="12"/>
  <c r="BE117" i="12"/>
  <c r="BI116" i="12"/>
  <c r="BH116" i="12"/>
  <c r="BG116" i="12"/>
  <c r="BF116" i="12"/>
  <c r="T116" i="12"/>
  <c r="R116" i="12"/>
  <c r="P116" i="12"/>
  <c r="BK116" i="12"/>
  <c r="J116" i="12"/>
  <c r="BE116" i="12" s="1"/>
  <c r="BI115" i="12"/>
  <c r="BH115" i="12"/>
  <c r="BG115" i="12"/>
  <c r="BF115" i="12"/>
  <c r="T115" i="12"/>
  <c r="R115" i="12"/>
  <c r="P115" i="12"/>
  <c r="BK115" i="12"/>
  <c r="J115" i="12"/>
  <c r="BE115" i="12"/>
  <c r="BI114" i="12"/>
  <c r="BH114" i="12"/>
  <c r="BG114" i="12"/>
  <c r="BF114" i="12"/>
  <c r="T114" i="12"/>
  <c r="R114" i="12"/>
  <c r="P114" i="12"/>
  <c r="BK114" i="12"/>
  <c r="J114" i="12"/>
  <c r="BE114" i="12" s="1"/>
  <c r="BI113" i="12"/>
  <c r="BH113" i="12"/>
  <c r="BG113" i="12"/>
  <c r="BF113" i="12"/>
  <c r="T113" i="12"/>
  <c r="R113" i="12"/>
  <c r="P113" i="12"/>
  <c r="BK113" i="12"/>
  <c r="J113" i="12"/>
  <c r="BE113" i="12"/>
  <c r="BI112" i="12"/>
  <c r="BH112" i="12"/>
  <c r="BG112" i="12"/>
  <c r="BF112" i="12"/>
  <c r="T112" i="12"/>
  <c r="R112" i="12"/>
  <c r="P112" i="12"/>
  <c r="BK112" i="12"/>
  <c r="J112" i="12"/>
  <c r="BE112" i="12" s="1"/>
  <c r="BI111" i="12"/>
  <c r="BH111" i="12"/>
  <c r="BG111" i="12"/>
  <c r="BF111" i="12"/>
  <c r="T111" i="12"/>
  <c r="R111" i="12"/>
  <c r="P111" i="12"/>
  <c r="BK111" i="12"/>
  <c r="J111" i="12"/>
  <c r="BE111" i="12"/>
  <c r="BI110" i="12"/>
  <c r="BH110" i="12"/>
  <c r="BG110" i="12"/>
  <c r="BF110" i="12"/>
  <c r="T110" i="12"/>
  <c r="R110" i="12"/>
  <c r="P110" i="12"/>
  <c r="BK110" i="12"/>
  <c r="J110" i="12"/>
  <c r="BE110" i="12" s="1"/>
  <c r="BI109" i="12"/>
  <c r="BH109" i="12"/>
  <c r="BG109" i="12"/>
  <c r="BF109" i="12"/>
  <c r="T109" i="12"/>
  <c r="R109" i="12"/>
  <c r="P109" i="12"/>
  <c r="BK109" i="12"/>
  <c r="J109" i="12"/>
  <c r="BE109" i="12"/>
  <c r="BI108" i="12"/>
  <c r="BH108" i="12"/>
  <c r="BG108" i="12"/>
  <c r="BF108" i="12"/>
  <c r="T108" i="12"/>
  <c r="R108" i="12"/>
  <c r="P108" i="12"/>
  <c r="BK108" i="12"/>
  <c r="J108" i="12"/>
  <c r="BE108" i="12" s="1"/>
  <c r="BI107" i="12"/>
  <c r="BH107" i="12"/>
  <c r="BG107" i="12"/>
  <c r="BF107" i="12"/>
  <c r="T107" i="12"/>
  <c r="R107" i="12"/>
  <c r="P107" i="12"/>
  <c r="BK107" i="12"/>
  <c r="J107" i="12"/>
  <c r="BE107" i="12"/>
  <c r="BI106" i="12"/>
  <c r="BH106" i="12"/>
  <c r="BG106" i="12"/>
  <c r="BF106" i="12"/>
  <c r="T106" i="12"/>
  <c r="R106" i="12"/>
  <c r="P106" i="12"/>
  <c r="BK106" i="12"/>
  <c r="J106" i="12"/>
  <c r="BE106" i="12" s="1"/>
  <c r="BI105" i="12"/>
  <c r="BH105" i="12"/>
  <c r="BG105" i="12"/>
  <c r="BF105" i="12"/>
  <c r="T105" i="12"/>
  <c r="R105" i="12"/>
  <c r="P105" i="12"/>
  <c r="BK105" i="12"/>
  <c r="J105" i="12"/>
  <c r="BE105" i="12"/>
  <c r="BI104" i="12"/>
  <c r="BH104" i="12"/>
  <c r="BG104" i="12"/>
  <c r="BF104" i="12"/>
  <c r="T104" i="12"/>
  <c r="R104" i="12"/>
  <c r="P104" i="12"/>
  <c r="BK104" i="12"/>
  <c r="J104" i="12"/>
  <c r="BE104" i="12" s="1"/>
  <c r="BI103" i="12"/>
  <c r="BH103" i="12"/>
  <c r="BG103" i="12"/>
  <c r="BF103" i="12"/>
  <c r="T103" i="12"/>
  <c r="R103" i="12"/>
  <c r="P103" i="12"/>
  <c r="BK103" i="12"/>
  <c r="J103" i="12"/>
  <c r="BE103" i="12"/>
  <c r="BI102" i="12"/>
  <c r="BH102" i="12"/>
  <c r="BG102" i="12"/>
  <c r="BF102" i="12"/>
  <c r="T102" i="12"/>
  <c r="R102" i="12"/>
  <c r="P102" i="12"/>
  <c r="BK102" i="12"/>
  <c r="J102" i="12"/>
  <c r="BE102" i="12" s="1"/>
  <c r="BI101" i="12"/>
  <c r="BH101" i="12"/>
  <c r="BG101" i="12"/>
  <c r="BF101" i="12"/>
  <c r="T101" i="12"/>
  <c r="R101" i="12"/>
  <c r="P101" i="12"/>
  <c r="BK101" i="12"/>
  <c r="J101" i="12"/>
  <c r="BE101" i="12"/>
  <c r="BI100" i="12"/>
  <c r="BH100" i="12"/>
  <c r="BG100" i="12"/>
  <c r="BF100" i="12"/>
  <c r="T100" i="12"/>
  <c r="R100" i="12"/>
  <c r="P100" i="12"/>
  <c r="BK100" i="12"/>
  <c r="J100" i="12"/>
  <c r="BE100" i="12" s="1"/>
  <c r="BI99" i="12"/>
  <c r="BH99" i="12"/>
  <c r="BG99" i="12"/>
  <c r="BF99" i="12"/>
  <c r="T99" i="12"/>
  <c r="R99" i="12"/>
  <c r="P99" i="12"/>
  <c r="BK99" i="12"/>
  <c r="J99" i="12"/>
  <c r="BE99" i="12"/>
  <c r="BI98" i="12"/>
  <c r="BH98" i="12"/>
  <c r="BG98" i="12"/>
  <c r="BF98" i="12"/>
  <c r="T98" i="12"/>
  <c r="R98" i="12"/>
  <c r="P98" i="12"/>
  <c r="BK98" i="12"/>
  <c r="J98" i="12"/>
  <c r="BE98" i="12" s="1"/>
  <c r="BI97" i="12"/>
  <c r="BH97" i="12"/>
  <c r="BG97" i="12"/>
  <c r="BF97" i="12"/>
  <c r="T97" i="12"/>
  <c r="R97" i="12"/>
  <c r="P97" i="12"/>
  <c r="BK97" i="12"/>
  <c r="J97" i="12"/>
  <c r="BE97" i="12"/>
  <c r="BI96" i="12"/>
  <c r="BH96" i="12"/>
  <c r="BG96" i="12"/>
  <c r="BF96" i="12"/>
  <c r="T96" i="12"/>
  <c r="R96" i="12"/>
  <c r="P96" i="12"/>
  <c r="BK96" i="12"/>
  <c r="J96" i="12"/>
  <c r="BE96" i="12" s="1"/>
  <c r="BI95" i="12"/>
  <c r="BH95" i="12"/>
  <c r="BG95" i="12"/>
  <c r="BF95" i="12"/>
  <c r="T95" i="12"/>
  <c r="R95" i="12"/>
  <c r="P95" i="12"/>
  <c r="BK95" i="12"/>
  <c r="J95" i="12"/>
  <c r="BE95" i="12"/>
  <c r="BI94" i="12"/>
  <c r="BH94" i="12"/>
  <c r="BG94" i="12"/>
  <c r="BF94" i="12"/>
  <c r="T94" i="12"/>
  <c r="R94" i="12"/>
  <c r="P94" i="12"/>
  <c r="BK94" i="12"/>
  <c r="J94" i="12"/>
  <c r="BE94" i="12" s="1"/>
  <c r="BI93" i="12"/>
  <c r="BH93" i="12"/>
  <c r="BG93" i="12"/>
  <c r="BF93" i="12"/>
  <c r="T93" i="12"/>
  <c r="R93" i="12"/>
  <c r="P93" i="12"/>
  <c r="BK93" i="12"/>
  <c r="J93" i="12"/>
  <c r="BE93" i="12"/>
  <c r="BI92" i="12"/>
  <c r="BH92" i="12"/>
  <c r="BG92" i="12"/>
  <c r="BF92" i="12"/>
  <c r="T92" i="12"/>
  <c r="R92" i="12"/>
  <c r="P92" i="12"/>
  <c r="BK92" i="12"/>
  <c r="J92" i="12"/>
  <c r="BE92" i="12" s="1"/>
  <c r="BI91" i="12"/>
  <c r="BH91" i="12"/>
  <c r="BG91" i="12"/>
  <c r="BF91" i="12"/>
  <c r="T91" i="12"/>
  <c r="R91" i="12"/>
  <c r="P91" i="12"/>
  <c r="BK91" i="12"/>
  <c r="J91" i="12"/>
  <c r="BE91" i="12"/>
  <c r="BI90" i="12"/>
  <c r="BH90" i="12"/>
  <c r="BG90" i="12"/>
  <c r="BF90" i="12"/>
  <c r="T90" i="12"/>
  <c r="R90" i="12"/>
  <c r="P90" i="12"/>
  <c r="BK90" i="12"/>
  <c r="J90" i="12"/>
  <c r="BE90" i="12" s="1"/>
  <c r="BI89" i="12"/>
  <c r="BH89" i="12"/>
  <c r="BG89" i="12"/>
  <c r="BF89" i="12"/>
  <c r="T89" i="12"/>
  <c r="R89" i="12"/>
  <c r="P89" i="12"/>
  <c r="BK89" i="12"/>
  <c r="J89" i="12"/>
  <c r="BE89" i="12"/>
  <c r="BI88" i="12"/>
  <c r="BH88" i="12"/>
  <c r="BG88" i="12"/>
  <c r="BF88" i="12"/>
  <c r="T88" i="12"/>
  <c r="R88" i="12"/>
  <c r="P88" i="12"/>
  <c r="BK88" i="12"/>
  <c r="J88" i="12"/>
  <c r="BE88" i="12" s="1"/>
  <c r="BI87" i="12"/>
  <c r="BH87" i="12"/>
  <c r="BG87" i="12"/>
  <c r="BF87" i="12"/>
  <c r="T87" i="12"/>
  <c r="R87" i="12"/>
  <c r="P87" i="12"/>
  <c r="BK87" i="12"/>
  <c r="J87" i="12"/>
  <c r="BE87" i="12"/>
  <c r="BI86" i="12"/>
  <c r="BH86" i="12"/>
  <c r="BG86" i="12"/>
  <c r="BF86" i="12"/>
  <c r="T86" i="12"/>
  <c r="R86" i="12"/>
  <c r="P86" i="12"/>
  <c r="BK86" i="12"/>
  <c r="J86" i="12"/>
  <c r="BE86" i="12" s="1"/>
  <c r="BI85" i="12"/>
  <c r="BH85" i="12"/>
  <c r="BG85" i="12"/>
  <c r="BF85" i="12"/>
  <c r="T85" i="12"/>
  <c r="R85" i="12"/>
  <c r="P85" i="12"/>
  <c r="BK85" i="12"/>
  <c r="J85" i="12"/>
  <c r="BE85" i="12"/>
  <c r="BI84" i="12"/>
  <c r="BH84" i="12"/>
  <c r="BG84" i="12"/>
  <c r="BF84" i="12"/>
  <c r="T84" i="12"/>
  <c r="R84" i="12"/>
  <c r="P84" i="12"/>
  <c r="BK84" i="12"/>
  <c r="J84" i="12"/>
  <c r="BE84" i="12" s="1"/>
  <c r="BI83" i="12"/>
  <c r="BH83" i="12"/>
  <c r="BG83" i="12"/>
  <c r="BF83" i="12"/>
  <c r="T83" i="12"/>
  <c r="R83" i="12"/>
  <c r="P83" i="12"/>
  <c r="BK83" i="12"/>
  <c r="J83" i="12"/>
  <c r="BE83" i="12"/>
  <c r="BI82" i="12"/>
  <c r="BH82" i="12"/>
  <c r="BG82" i="12"/>
  <c r="BF82" i="12"/>
  <c r="T82" i="12"/>
  <c r="T79" i="12" s="1"/>
  <c r="R82" i="12"/>
  <c r="P82" i="12"/>
  <c r="BK82" i="12"/>
  <c r="J82" i="12"/>
  <c r="BE82" i="12" s="1"/>
  <c r="BI81" i="12"/>
  <c r="BH81" i="12"/>
  <c r="BG81" i="12"/>
  <c r="BF81" i="12"/>
  <c r="T81" i="12"/>
  <c r="R81" i="12"/>
  <c r="P81" i="12"/>
  <c r="BK81" i="12"/>
  <c r="J81" i="12"/>
  <c r="BE81" i="12"/>
  <c r="BI80" i="12"/>
  <c r="BH80" i="12"/>
  <c r="F36" i="12"/>
  <c r="BC65" i="1" s="1"/>
  <c r="BG80" i="12"/>
  <c r="BF80" i="12"/>
  <c r="J34" i="12" s="1"/>
  <c r="AW65" i="1" s="1"/>
  <c r="F34" i="12"/>
  <c r="BA65" i="1" s="1"/>
  <c r="T80" i="12"/>
  <c r="R80" i="12"/>
  <c r="R79" i="12" s="1"/>
  <c r="P80" i="12"/>
  <c r="BK80" i="12"/>
  <c r="BK79" i="12" s="1"/>
  <c r="J79" i="12" s="1"/>
  <c r="J30" i="12" s="1"/>
  <c r="J59" i="12"/>
  <c r="J80" i="12"/>
  <c r="BE80" i="12"/>
  <c r="F75" i="12"/>
  <c r="F73" i="12"/>
  <c r="E71" i="12"/>
  <c r="F54" i="12"/>
  <c r="F52" i="12"/>
  <c r="E50" i="12"/>
  <c r="J24" i="12"/>
  <c r="E24" i="12"/>
  <c r="J76" i="12" s="1"/>
  <c r="J23" i="12"/>
  <c r="J21" i="12"/>
  <c r="E21" i="12"/>
  <c r="J75" i="12" s="1"/>
  <c r="J54" i="12"/>
  <c r="J20" i="12"/>
  <c r="J18" i="12"/>
  <c r="E18" i="12"/>
  <c r="F76" i="12"/>
  <c r="F55" i="12"/>
  <c r="J17" i="12"/>
  <c r="J12" i="12"/>
  <c r="J73" i="12"/>
  <c r="J52" i="12"/>
  <c r="E7" i="12"/>
  <c r="E69" i="12" s="1"/>
  <c r="E48" i="12"/>
  <c r="J37" i="11"/>
  <c r="J36" i="11"/>
  <c r="AY64" i="1" s="1"/>
  <c r="J35" i="11"/>
  <c r="AX64" i="1" s="1"/>
  <c r="BI122" i="11"/>
  <c r="BH122" i="11"/>
  <c r="BG122" i="11"/>
  <c r="BF122" i="11"/>
  <c r="T122" i="11"/>
  <c r="R122" i="11"/>
  <c r="P122" i="11"/>
  <c r="BK122" i="11"/>
  <c r="J122" i="11"/>
  <c r="BE122" i="11" s="1"/>
  <c r="BI121" i="11"/>
  <c r="BH121" i="11"/>
  <c r="BG121" i="11"/>
  <c r="BF121" i="11"/>
  <c r="T121" i="11"/>
  <c r="R121" i="11"/>
  <c r="P121" i="11"/>
  <c r="BK121" i="11"/>
  <c r="J121" i="11"/>
  <c r="BE121" i="11" s="1"/>
  <c r="BI120" i="11"/>
  <c r="BH120" i="11"/>
  <c r="BG120" i="11"/>
  <c r="BF120" i="11"/>
  <c r="T120" i="11"/>
  <c r="R120" i="11"/>
  <c r="P120" i="11"/>
  <c r="BK120" i="11"/>
  <c r="J120" i="11"/>
  <c r="BE120" i="11"/>
  <c r="BI119" i="11"/>
  <c r="BH119" i="11"/>
  <c r="BG119" i="11"/>
  <c r="BF119" i="11"/>
  <c r="T119" i="11"/>
  <c r="R119" i="11"/>
  <c r="P119" i="11"/>
  <c r="BK119" i="11"/>
  <c r="J119" i="11"/>
  <c r="BE119" i="11" s="1"/>
  <c r="BI118" i="11"/>
  <c r="BH118" i="11"/>
  <c r="BG118" i="11"/>
  <c r="BF118" i="11"/>
  <c r="T118" i="11"/>
  <c r="R118" i="11"/>
  <c r="P118" i="11"/>
  <c r="BK118" i="11"/>
  <c r="J118" i="11"/>
  <c r="BE118" i="11"/>
  <c r="BI117" i="11"/>
  <c r="BH117" i="11"/>
  <c r="BG117" i="11"/>
  <c r="BF117" i="11"/>
  <c r="T117" i="11"/>
  <c r="R117" i="11"/>
  <c r="P117" i="11"/>
  <c r="BK117" i="11"/>
  <c r="J117" i="11"/>
  <c r="BE117" i="11" s="1"/>
  <c r="BI116" i="11"/>
  <c r="BH116" i="11"/>
  <c r="BG116" i="11"/>
  <c r="BF116" i="11"/>
  <c r="T116" i="11"/>
  <c r="R116" i="11"/>
  <c r="P116" i="11"/>
  <c r="BK116" i="11"/>
  <c r="J116" i="11"/>
  <c r="BE116" i="11"/>
  <c r="BI115" i="11"/>
  <c r="BH115" i="11"/>
  <c r="BG115" i="11"/>
  <c r="BF115" i="11"/>
  <c r="T115" i="11"/>
  <c r="R115" i="11"/>
  <c r="P115" i="11"/>
  <c r="BK115" i="11"/>
  <c r="J115" i="11"/>
  <c r="BE115" i="11" s="1"/>
  <c r="BI114" i="11"/>
  <c r="BH114" i="11"/>
  <c r="BG114" i="11"/>
  <c r="BF114" i="11"/>
  <c r="T114" i="11"/>
  <c r="R114" i="11"/>
  <c r="P114" i="11"/>
  <c r="BK114" i="11"/>
  <c r="J114" i="11"/>
  <c r="BE114" i="11"/>
  <c r="BI113" i="11"/>
  <c r="BH113" i="11"/>
  <c r="BG113" i="11"/>
  <c r="BF113" i="11"/>
  <c r="T113" i="11"/>
  <c r="R113" i="11"/>
  <c r="P113" i="11"/>
  <c r="BK113" i="11"/>
  <c r="J113" i="11"/>
  <c r="BE113" i="11" s="1"/>
  <c r="BI112" i="11"/>
  <c r="BH112" i="11"/>
  <c r="BG112" i="11"/>
  <c r="BF112" i="11"/>
  <c r="T112" i="11"/>
  <c r="R112" i="11"/>
  <c r="P112" i="11"/>
  <c r="BK112" i="11"/>
  <c r="J112" i="11"/>
  <c r="BE112" i="11"/>
  <c r="BI111" i="11"/>
  <c r="BH111" i="11"/>
  <c r="BG111" i="11"/>
  <c r="BF111" i="11"/>
  <c r="T111" i="11"/>
  <c r="R111" i="11"/>
  <c r="P111" i="11"/>
  <c r="BK111" i="11"/>
  <c r="J111" i="11"/>
  <c r="BE111" i="11" s="1"/>
  <c r="BI110" i="11"/>
  <c r="BH110" i="11"/>
  <c r="BG110" i="11"/>
  <c r="BF110" i="11"/>
  <c r="T110" i="11"/>
  <c r="R110" i="11"/>
  <c r="P110" i="11"/>
  <c r="BK110" i="11"/>
  <c r="J110" i="11"/>
  <c r="BE110" i="11"/>
  <c r="BI109" i="11"/>
  <c r="BH109" i="11"/>
  <c r="BG109" i="11"/>
  <c r="BF109" i="11"/>
  <c r="T109" i="11"/>
  <c r="R109" i="11"/>
  <c r="P109" i="11"/>
  <c r="BK109" i="11"/>
  <c r="J109" i="11"/>
  <c r="BE109" i="11" s="1"/>
  <c r="BI108" i="11"/>
  <c r="BH108" i="11"/>
  <c r="BG108" i="11"/>
  <c r="BF108" i="11"/>
  <c r="T108" i="11"/>
  <c r="R108" i="11"/>
  <c r="P108" i="11"/>
  <c r="BK108" i="11"/>
  <c r="J108" i="11"/>
  <c r="BE108" i="11"/>
  <c r="BI107" i="11"/>
  <c r="BH107" i="11"/>
  <c r="BG107" i="11"/>
  <c r="BF107" i="11"/>
  <c r="T107" i="11"/>
  <c r="R107" i="11"/>
  <c r="P107" i="11"/>
  <c r="BK107" i="11"/>
  <c r="J107" i="11"/>
  <c r="BE107" i="11" s="1"/>
  <c r="BI106" i="11"/>
  <c r="BH106" i="11"/>
  <c r="BG106" i="11"/>
  <c r="BF106" i="11"/>
  <c r="T106" i="11"/>
  <c r="R106" i="11"/>
  <c r="P106" i="11"/>
  <c r="BK106" i="11"/>
  <c r="J106" i="11"/>
  <c r="BE106" i="11"/>
  <c r="BI105" i="11"/>
  <c r="BH105" i="11"/>
  <c r="BG105" i="11"/>
  <c r="BF105" i="11"/>
  <c r="T105" i="11"/>
  <c r="R105" i="11"/>
  <c r="P105" i="11"/>
  <c r="BK105" i="11"/>
  <c r="J105" i="11"/>
  <c r="BE105" i="11" s="1"/>
  <c r="BI104" i="11"/>
  <c r="BH104" i="11"/>
  <c r="BG104" i="11"/>
  <c r="BF104" i="11"/>
  <c r="T104" i="11"/>
  <c r="R104" i="11"/>
  <c r="P104" i="11"/>
  <c r="BK104" i="11"/>
  <c r="J104" i="11"/>
  <c r="BE104" i="11"/>
  <c r="BI103" i="11"/>
  <c r="BH103" i="11"/>
  <c r="BG103" i="11"/>
  <c r="BF103" i="11"/>
  <c r="T103" i="11"/>
  <c r="R103" i="11"/>
  <c r="P103" i="11"/>
  <c r="BK103" i="11"/>
  <c r="J103" i="11"/>
  <c r="BE103" i="11" s="1"/>
  <c r="BI102" i="11"/>
  <c r="BH102" i="11"/>
  <c r="BG102" i="11"/>
  <c r="BF102" i="11"/>
  <c r="T102" i="11"/>
  <c r="R102" i="11"/>
  <c r="P102" i="11"/>
  <c r="BK102" i="11"/>
  <c r="J102" i="11"/>
  <c r="BE102" i="11"/>
  <c r="BI101" i="11"/>
  <c r="BH101" i="11"/>
  <c r="BG101" i="11"/>
  <c r="BF101" i="11"/>
  <c r="T101" i="11"/>
  <c r="R101" i="11"/>
  <c r="P101" i="11"/>
  <c r="BK101" i="11"/>
  <c r="J101" i="11"/>
  <c r="BE101" i="11" s="1"/>
  <c r="BI100" i="11"/>
  <c r="BH100" i="11"/>
  <c r="BG100" i="11"/>
  <c r="BF100" i="11"/>
  <c r="T100" i="11"/>
  <c r="R100" i="11"/>
  <c r="P100" i="11"/>
  <c r="BK100" i="11"/>
  <c r="J100" i="11"/>
  <c r="BE100" i="11"/>
  <c r="BI99" i="11"/>
  <c r="BH99" i="11"/>
  <c r="BG99" i="11"/>
  <c r="BF99" i="11"/>
  <c r="T99" i="11"/>
  <c r="R99" i="11"/>
  <c r="P99" i="11"/>
  <c r="BK99" i="11"/>
  <c r="J99" i="11"/>
  <c r="BE99" i="11" s="1"/>
  <c r="BI98" i="11"/>
  <c r="BH98" i="11"/>
  <c r="BG98" i="11"/>
  <c r="BF98" i="11"/>
  <c r="T98" i="11"/>
  <c r="R98" i="11"/>
  <c r="P98" i="11"/>
  <c r="BK98" i="11"/>
  <c r="J98" i="11"/>
  <c r="BE98" i="11"/>
  <c r="BI97" i="11"/>
  <c r="BH97" i="11"/>
  <c r="BG97" i="11"/>
  <c r="BF97" i="11"/>
  <c r="T97" i="11"/>
  <c r="R97" i="11"/>
  <c r="P97" i="11"/>
  <c r="BK97" i="11"/>
  <c r="J97" i="11"/>
  <c r="BE97" i="11" s="1"/>
  <c r="BI96" i="11"/>
  <c r="BH96" i="11"/>
  <c r="BG96" i="11"/>
  <c r="BF96" i="11"/>
  <c r="T96" i="11"/>
  <c r="R96" i="11"/>
  <c r="P96" i="11"/>
  <c r="BK96" i="11"/>
  <c r="J96" i="11"/>
  <c r="BE96" i="11"/>
  <c r="BI95" i="11"/>
  <c r="BH95" i="11"/>
  <c r="BG95" i="11"/>
  <c r="BF95" i="11"/>
  <c r="T95" i="11"/>
  <c r="R95" i="11"/>
  <c r="P95" i="11"/>
  <c r="BK95" i="11"/>
  <c r="J95" i="11"/>
  <c r="BE95" i="11" s="1"/>
  <c r="BI94" i="11"/>
  <c r="BH94" i="11"/>
  <c r="BG94" i="11"/>
  <c r="BF94" i="11"/>
  <c r="T94" i="11"/>
  <c r="R94" i="11"/>
  <c r="P94" i="11"/>
  <c r="BK94" i="11"/>
  <c r="J94" i="11"/>
  <c r="BE94" i="11"/>
  <c r="BI93" i="11"/>
  <c r="BH93" i="11"/>
  <c r="BG93" i="11"/>
  <c r="BF93" i="11"/>
  <c r="T93" i="11"/>
  <c r="R93" i="11"/>
  <c r="P93" i="11"/>
  <c r="BK93" i="11"/>
  <c r="J93" i="11"/>
  <c r="BE93" i="11" s="1"/>
  <c r="BI92" i="11"/>
  <c r="BH92" i="11"/>
  <c r="BG92" i="11"/>
  <c r="BF92" i="11"/>
  <c r="T92" i="11"/>
  <c r="R92" i="11"/>
  <c r="P92" i="11"/>
  <c r="BK92" i="11"/>
  <c r="J92" i="11"/>
  <c r="BE92" i="11"/>
  <c r="BI91" i="11"/>
  <c r="BH91" i="11"/>
  <c r="BG91" i="11"/>
  <c r="BF91" i="11"/>
  <c r="T91" i="11"/>
  <c r="R91" i="11"/>
  <c r="P91" i="11"/>
  <c r="BK91" i="11"/>
  <c r="J91" i="11"/>
  <c r="BE91" i="11" s="1"/>
  <c r="BI90" i="11"/>
  <c r="BH90" i="11"/>
  <c r="BG90" i="11"/>
  <c r="BF90" i="11"/>
  <c r="T90" i="11"/>
  <c r="R90" i="11"/>
  <c r="P90" i="11"/>
  <c r="BK90" i="11"/>
  <c r="J90" i="11"/>
  <c r="BE90" i="11"/>
  <c r="BI89" i="11"/>
  <c r="BH89" i="11"/>
  <c r="BG89" i="11"/>
  <c r="BF89" i="11"/>
  <c r="T89" i="11"/>
  <c r="R89" i="11"/>
  <c r="P89" i="11"/>
  <c r="BK89" i="11"/>
  <c r="J89" i="11"/>
  <c r="BE89" i="11" s="1"/>
  <c r="BI88" i="11"/>
  <c r="BH88" i="11"/>
  <c r="BG88" i="11"/>
  <c r="BF88" i="11"/>
  <c r="T88" i="11"/>
  <c r="R88" i="11"/>
  <c r="P88" i="11"/>
  <c r="BK88" i="11"/>
  <c r="J88" i="11"/>
  <c r="BE88" i="11"/>
  <c r="BI87" i="11"/>
  <c r="BH87" i="11"/>
  <c r="BG87" i="11"/>
  <c r="BF87" i="11"/>
  <c r="T87" i="11"/>
  <c r="R87" i="11"/>
  <c r="P87" i="11"/>
  <c r="BK87" i="11"/>
  <c r="J87" i="11"/>
  <c r="BE87" i="11" s="1"/>
  <c r="BI86" i="11"/>
  <c r="BH86" i="11"/>
  <c r="BG86" i="11"/>
  <c r="BF86" i="11"/>
  <c r="T86" i="11"/>
  <c r="R86" i="11"/>
  <c r="P86" i="11"/>
  <c r="BK86" i="11"/>
  <c r="J86" i="11"/>
  <c r="BE86" i="11"/>
  <c r="BI85" i="11"/>
  <c r="BH85" i="11"/>
  <c r="BG85" i="11"/>
  <c r="BF85" i="11"/>
  <c r="T85" i="11"/>
  <c r="R85" i="11"/>
  <c r="P85" i="11"/>
  <c r="BK85" i="11"/>
  <c r="J85" i="11"/>
  <c r="BE85" i="11" s="1"/>
  <c r="BI84" i="11"/>
  <c r="BH84" i="11"/>
  <c r="BG84" i="11"/>
  <c r="BF84" i="11"/>
  <c r="T84" i="11"/>
  <c r="R84" i="11"/>
  <c r="P84" i="11"/>
  <c r="BK84" i="11"/>
  <c r="J84" i="11"/>
  <c r="BE84" i="11"/>
  <c r="BI83" i="11"/>
  <c r="BH83" i="11"/>
  <c r="BG83" i="11"/>
  <c r="BF83" i="11"/>
  <c r="T83" i="11"/>
  <c r="R83" i="11"/>
  <c r="P83" i="11"/>
  <c r="BK83" i="11"/>
  <c r="J83" i="11"/>
  <c r="BE83" i="11" s="1"/>
  <c r="BI82" i="11"/>
  <c r="BH82" i="11"/>
  <c r="BG82" i="11"/>
  <c r="BF82" i="11"/>
  <c r="T82" i="11"/>
  <c r="R82" i="11"/>
  <c r="P82" i="11"/>
  <c r="BK82" i="11"/>
  <c r="J82" i="11"/>
  <c r="BE82" i="11"/>
  <c r="BI81" i="11"/>
  <c r="BH81" i="11"/>
  <c r="BG81" i="11"/>
  <c r="BF81" i="11"/>
  <c r="T81" i="11"/>
  <c r="R81" i="11"/>
  <c r="P81" i="11"/>
  <c r="BK81" i="11"/>
  <c r="J81" i="11"/>
  <c r="BE81" i="11" s="1"/>
  <c r="BI80" i="11"/>
  <c r="BH80" i="11"/>
  <c r="F36" i="11" s="1"/>
  <c r="BC64" i="1" s="1"/>
  <c r="BG80" i="11"/>
  <c r="BF80" i="11"/>
  <c r="J34" i="11"/>
  <c r="AW64" i="1" s="1"/>
  <c r="F34" i="11"/>
  <c r="BA64" i="1" s="1"/>
  <c r="T80" i="11"/>
  <c r="T79" i="11"/>
  <c r="R80" i="11"/>
  <c r="R79" i="11" s="1"/>
  <c r="P80" i="11"/>
  <c r="P79" i="11"/>
  <c r="AU64" i="1" s="1"/>
  <c r="BK80" i="11"/>
  <c r="BK79" i="11" s="1"/>
  <c r="J79" i="11" s="1"/>
  <c r="J80" i="11"/>
  <c r="BE80" i="11" s="1"/>
  <c r="F75" i="11"/>
  <c r="F73" i="11"/>
  <c r="E71" i="11"/>
  <c r="F54" i="11"/>
  <c r="F52" i="11"/>
  <c r="E50" i="11"/>
  <c r="J24" i="11"/>
  <c r="E24" i="11"/>
  <c r="J76" i="11" s="1"/>
  <c r="J55" i="11"/>
  <c r="J23" i="11"/>
  <c r="J21" i="11"/>
  <c r="E21" i="11"/>
  <c r="J75" i="11"/>
  <c r="J54" i="11"/>
  <c r="J20" i="11"/>
  <c r="J18" i="11"/>
  <c r="E18" i="11"/>
  <c r="F76" i="11" s="1"/>
  <c r="J17" i="11"/>
  <c r="J12" i="11"/>
  <c r="J73" i="11" s="1"/>
  <c r="E7" i="11"/>
  <c r="E69" i="11"/>
  <c r="E48" i="11"/>
  <c r="J37" i="10"/>
  <c r="J36" i="10"/>
  <c r="AY63" i="1"/>
  <c r="J35" i="10"/>
  <c r="AX63" i="1" s="1"/>
  <c r="BI122" i="10"/>
  <c r="BH122" i="10"/>
  <c r="BG122" i="10"/>
  <c r="BF122" i="10"/>
  <c r="T122" i="10"/>
  <c r="R122" i="10"/>
  <c r="P122" i="10"/>
  <c r="BK122" i="10"/>
  <c r="J122" i="10"/>
  <c r="BE122" i="10"/>
  <c r="BI121" i="10"/>
  <c r="BH121" i="10"/>
  <c r="BG121" i="10"/>
  <c r="BF121" i="10"/>
  <c r="T121" i="10"/>
  <c r="R121" i="10"/>
  <c r="P121" i="10"/>
  <c r="BK121" i="10"/>
  <c r="J121" i="10"/>
  <c r="BE121" i="10"/>
  <c r="BI120" i="10"/>
  <c r="BH120" i="10"/>
  <c r="BG120" i="10"/>
  <c r="BF120" i="10"/>
  <c r="T120" i="10"/>
  <c r="R120" i="10"/>
  <c r="P120" i="10"/>
  <c r="BK120" i="10"/>
  <c r="J120" i="10"/>
  <c r="BE120" i="10"/>
  <c r="BI119" i="10"/>
  <c r="BH119" i="10"/>
  <c r="BG119" i="10"/>
  <c r="BF119" i="10"/>
  <c r="T119" i="10"/>
  <c r="R119" i="10"/>
  <c r="P119" i="10"/>
  <c r="BK119" i="10"/>
  <c r="J119" i="10"/>
  <c r="BE119" i="10"/>
  <c r="BI118" i="10"/>
  <c r="BH118" i="10"/>
  <c r="BG118" i="10"/>
  <c r="BF118" i="10"/>
  <c r="T118" i="10"/>
  <c r="R118" i="10"/>
  <c r="P118" i="10"/>
  <c r="BK118" i="10"/>
  <c r="J118" i="10"/>
  <c r="BE118" i="10"/>
  <c r="BI117" i="10"/>
  <c r="BH117" i="10"/>
  <c r="BG117" i="10"/>
  <c r="BF117" i="10"/>
  <c r="T117" i="10"/>
  <c r="R117" i="10"/>
  <c r="P117" i="10"/>
  <c r="BK117" i="10"/>
  <c r="J117" i="10"/>
  <c r="BE117" i="10"/>
  <c r="BI116" i="10"/>
  <c r="BH116" i="10"/>
  <c r="BG116" i="10"/>
  <c r="BF116" i="10"/>
  <c r="T116" i="10"/>
  <c r="R116" i="10"/>
  <c r="P116" i="10"/>
  <c r="BK116" i="10"/>
  <c r="J116" i="10"/>
  <c r="BE116" i="10"/>
  <c r="BI115" i="10"/>
  <c r="BH115" i="10"/>
  <c r="BG115" i="10"/>
  <c r="BF115" i="10"/>
  <c r="T115" i="10"/>
  <c r="R115" i="10"/>
  <c r="P115" i="10"/>
  <c r="BK115" i="10"/>
  <c r="J115" i="10"/>
  <c r="BE115" i="10"/>
  <c r="BI114" i="10"/>
  <c r="BH114" i="10"/>
  <c r="BG114" i="10"/>
  <c r="BF114" i="10"/>
  <c r="T114" i="10"/>
  <c r="R114" i="10"/>
  <c r="P114" i="10"/>
  <c r="BK114" i="10"/>
  <c r="J114" i="10"/>
  <c r="BE114" i="10"/>
  <c r="BI113" i="10"/>
  <c r="BH113" i="10"/>
  <c r="BG113" i="10"/>
  <c r="BF113" i="10"/>
  <c r="T113" i="10"/>
  <c r="R113" i="10"/>
  <c r="P113" i="10"/>
  <c r="BK113" i="10"/>
  <c r="J113" i="10"/>
  <c r="BE113" i="10"/>
  <c r="BI112" i="10"/>
  <c r="BH112" i="10"/>
  <c r="BG112" i="10"/>
  <c r="BF112" i="10"/>
  <c r="T112" i="10"/>
  <c r="R112" i="10"/>
  <c r="P112" i="10"/>
  <c r="BK112" i="10"/>
  <c r="J112" i="10"/>
  <c r="BE112" i="10"/>
  <c r="BI111" i="10"/>
  <c r="BH111" i="10"/>
  <c r="BG111" i="10"/>
  <c r="BF111" i="10"/>
  <c r="T111" i="10"/>
  <c r="R111" i="10"/>
  <c r="P111" i="10"/>
  <c r="BK111" i="10"/>
  <c r="J111" i="10"/>
  <c r="BE111" i="10"/>
  <c r="BI110" i="10"/>
  <c r="BH110" i="10"/>
  <c r="BG110" i="10"/>
  <c r="BF110" i="10"/>
  <c r="T110" i="10"/>
  <c r="R110" i="10"/>
  <c r="P110" i="10"/>
  <c r="BK110" i="10"/>
  <c r="J110" i="10"/>
  <c r="BE110" i="10"/>
  <c r="BI109" i="10"/>
  <c r="BH109" i="10"/>
  <c r="BG109" i="10"/>
  <c r="BF109" i="10"/>
  <c r="T109" i="10"/>
  <c r="R109" i="10"/>
  <c r="P109" i="10"/>
  <c r="BK109" i="10"/>
  <c r="J109" i="10"/>
  <c r="BE109" i="10"/>
  <c r="BI108" i="10"/>
  <c r="BH108" i="10"/>
  <c r="BG108" i="10"/>
  <c r="BF108" i="10"/>
  <c r="T108" i="10"/>
  <c r="R108" i="10"/>
  <c r="P108" i="10"/>
  <c r="BK108" i="10"/>
  <c r="J108" i="10"/>
  <c r="BE108" i="10"/>
  <c r="BI107" i="10"/>
  <c r="BH107" i="10"/>
  <c r="BG107" i="10"/>
  <c r="BF107" i="10"/>
  <c r="T107" i="10"/>
  <c r="R107" i="10"/>
  <c r="P107" i="10"/>
  <c r="BK107" i="10"/>
  <c r="J107" i="10"/>
  <c r="BE107" i="10"/>
  <c r="BI106" i="10"/>
  <c r="BH106" i="10"/>
  <c r="BG106" i="10"/>
  <c r="BF106" i="10"/>
  <c r="T106" i="10"/>
  <c r="R106" i="10"/>
  <c r="P106" i="10"/>
  <c r="BK106" i="10"/>
  <c r="J106" i="10"/>
  <c r="BE106" i="10"/>
  <c r="BI105" i="10"/>
  <c r="BH105" i="10"/>
  <c r="BG105" i="10"/>
  <c r="BF105" i="10"/>
  <c r="T105" i="10"/>
  <c r="R105" i="10"/>
  <c r="P105" i="10"/>
  <c r="BK105" i="10"/>
  <c r="J105" i="10"/>
  <c r="BE105" i="10"/>
  <c r="BI104" i="10"/>
  <c r="BH104" i="10"/>
  <c r="BG104" i="10"/>
  <c r="BF104" i="10"/>
  <c r="T104" i="10"/>
  <c r="R104" i="10"/>
  <c r="P104" i="10"/>
  <c r="BK104" i="10"/>
  <c r="J104" i="10"/>
  <c r="BE104" i="10"/>
  <c r="BI103" i="10"/>
  <c r="BH103" i="10"/>
  <c r="BG103" i="10"/>
  <c r="BF103" i="10"/>
  <c r="T103" i="10"/>
  <c r="R103" i="10"/>
  <c r="P103" i="10"/>
  <c r="BK103" i="10"/>
  <c r="J103" i="10"/>
  <c r="BE103" i="10"/>
  <c r="BI102" i="10"/>
  <c r="BH102" i="10"/>
  <c r="BG102" i="10"/>
  <c r="BF102" i="10"/>
  <c r="T102" i="10"/>
  <c r="R102" i="10"/>
  <c r="P102" i="10"/>
  <c r="BK102" i="10"/>
  <c r="J102" i="10"/>
  <c r="BE102" i="10"/>
  <c r="BI101" i="10"/>
  <c r="BH101" i="10"/>
  <c r="BG101" i="10"/>
  <c r="BF101" i="10"/>
  <c r="T101" i="10"/>
  <c r="R101" i="10"/>
  <c r="P101" i="10"/>
  <c r="BK101" i="10"/>
  <c r="J101" i="10"/>
  <c r="BE101" i="10"/>
  <c r="BI100" i="10"/>
  <c r="BH100" i="10"/>
  <c r="BG100" i="10"/>
  <c r="BF100" i="10"/>
  <c r="T100" i="10"/>
  <c r="R100" i="10"/>
  <c r="P100" i="10"/>
  <c r="BK100" i="10"/>
  <c r="J100" i="10"/>
  <c r="BE100" i="10"/>
  <c r="BI99" i="10"/>
  <c r="BH99" i="10"/>
  <c r="BG99" i="10"/>
  <c r="BF99" i="10"/>
  <c r="T99" i="10"/>
  <c r="R99" i="10"/>
  <c r="P99" i="10"/>
  <c r="BK99" i="10"/>
  <c r="J99" i="10"/>
  <c r="BE99" i="10"/>
  <c r="BI98" i="10"/>
  <c r="BH98" i="10"/>
  <c r="BG98" i="10"/>
  <c r="BF98" i="10"/>
  <c r="T98" i="10"/>
  <c r="R98" i="10"/>
  <c r="P98" i="10"/>
  <c r="BK98" i="10"/>
  <c r="J98" i="10"/>
  <c r="BE98" i="10"/>
  <c r="BI97" i="10"/>
  <c r="BH97" i="10"/>
  <c r="BG97" i="10"/>
  <c r="BF97" i="10"/>
  <c r="T97" i="10"/>
  <c r="R97" i="10"/>
  <c r="P97" i="10"/>
  <c r="BK97" i="10"/>
  <c r="J97" i="10"/>
  <c r="BE97" i="10"/>
  <c r="BI96" i="10"/>
  <c r="BH96" i="10"/>
  <c r="BG96" i="10"/>
  <c r="BF96" i="10"/>
  <c r="T96" i="10"/>
  <c r="R96" i="10"/>
  <c r="P96" i="10"/>
  <c r="BK96" i="10"/>
  <c r="J96" i="10"/>
  <c r="BE96" i="10"/>
  <c r="BI95" i="10"/>
  <c r="BH95" i="10"/>
  <c r="BG95" i="10"/>
  <c r="BF95" i="10"/>
  <c r="T95" i="10"/>
  <c r="R95" i="10"/>
  <c r="P95" i="10"/>
  <c r="BK95" i="10"/>
  <c r="J95" i="10"/>
  <c r="BE95" i="10"/>
  <c r="BI94" i="10"/>
  <c r="BH94" i="10"/>
  <c r="BG94" i="10"/>
  <c r="BF94" i="10"/>
  <c r="T94" i="10"/>
  <c r="R94" i="10"/>
  <c r="P94" i="10"/>
  <c r="BK94" i="10"/>
  <c r="J94" i="10"/>
  <c r="BE94" i="10"/>
  <c r="BI93" i="10"/>
  <c r="BH93" i="10"/>
  <c r="BG93" i="10"/>
  <c r="BF93" i="10"/>
  <c r="T93" i="10"/>
  <c r="R93" i="10"/>
  <c r="P93" i="10"/>
  <c r="BK93" i="10"/>
  <c r="J93" i="10"/>
  <c r="BE93" i="10"/>
  <c r="BI92" i="10"/>
  <c r="BH92" i="10"/>
  <c r="BG92" i="10"/>
  <c r="BF92" i="10"/>
  <c r="T92" i="10"/>
  <c r="R92" i="10"/>
  <c r="P92" i="10"/>
  <c r="BK92" i="10"/>
  <c r="J92" i="10"/>
  <c r="BE92" i="10"/>
  <c r="BI91" i="10"/>
  <c r="BH91" i="10"/>
  <c r="BG91" i="10"/>
  <c r="BF91" i="10"/>
  <c r="T91" i="10"/>
  <c r="R91" i="10"/>
  <c r="P91" i="10"/>
  <c r="BK91" i="10"/>
  <c r="J91" i="10"/>
  <c r="BE91" i="10"/>
  <c r="BI90" i="10"/>
  <c r="BH90" i="10"/>
  <c r="BG90" i="10"/>
  <c r="BF90" i="10"/>
  <c r="T90" i="10"/>
  <c r="R90" i="10"/>
  <c r="P90" i="10"/>
  <c r="BK90" i="10"/>
  <c r="J90" i="10"/>
  <c r="BE90" i="10"/>
  <c r="BI89" i="10"/>
  <c r="BH89" i="10"/>
  <c r="BG89" i="10"/>
  <c r="BF89" i="10"/>
  <c r="T89" i="10"/>
  <c r="R89" i="10"/>
  <c r="P89" i="10"/>
  <c r="BK89" i="10"/>
  <c r="J89" i="10"/>
  <c r="BE89" i="10"/>
  <c r="BI88" i="10"/>
  <c r="BH88" i="10"/>
  <c r="BG88" i="10"/>
  <c r="BF88" i="10"/>
  <c r="T88" i="10"/>
  <c r="R88" i="10"/>
  <c r="P88" i="10"/>
  <c r="BK88" i="10"/>
  <c r="J88" i="10"/>
  <c r="BE88" i="10"/>
  <c r="BI87" i="10"/>
  <c r="BH87" i="10"/>
  <c r="BG87" i="10"/>
  <c r="BF87" i="10"/>
  <c r="T87" i="10"/>
  <c r="R87" i="10"/>
  <c r="P87" i="10"/>
  <c r="BK87" i="10"/>
  <c r="J87" i="10"/>
  <c r="BE87" i="10"/>
  <c r="BI86" i="10"/>
  <c r="BH86" i="10"/>
  <c r="BG86" i="10"/>
  <c r="BF86" i="10"/>
  <c r="T86" i="10"/>
  <c r="R86" i="10"/>
  <c r="P86" i="10"/>
  <c r="BK86" i="10"/>
  <c r="J86" i="10"/>
  <c r="BE86" i="10"/>
  <c r="BI85" i="10"/>
  <c r="BH85" i="10"/>
  <c r="BG85" i="10"/>
  <c r="BF85" i="10"/>
  <c r="T85" i="10"/>
  <c r="R85" i="10"/>
  <c r="P85" i="10"/>
  <c r="BK85" i="10"/>
  <c r="J85" i="10"/>
  <c r="BE85" i="10"/>
  <c r="BI84" i="10"/>
  <c r="BH84" i="10"/>
  <c r="BG84" i="10"/>
  <c r="BF84" i="10"/>
  <c r="T84" i="10"/>
  <c r="R84" i="10"/>
  <c r="P84" i="10"/>
  <c r="BK84" i="10"/>
  <c r="J84" i="10"/>
  <c r="BE84" i="10"/>
  <c r="BI83" i="10"/>
  <c r="BH83" i="10"/>
  <c r="BG83" i="10"/>
  <c r="BF83" i="10"/>
  <c r="T83" i="10"/>
  <c r="R83" i="10"/>
  <c r="P83" i="10"/>
  <c r="BK83" i="10"/>
  <c r="J83" i="10"/>
  <c r="BE83" i="10"/>
  <c r="BI82" i="10"/>
  <c r="BH82" i="10"/>
  <c r="BG82" i="10"/>
  <c r="BF82" i="10"/>
  <c r="T82" i="10"/>
  <c r="R82" i="10"/>
  <c r="P82" i="10"/>
  <c r="BK82" i="10"/>
  <c r="J82" i="10"/>
  <c r="BE82" i="10"/>
  <c r="BI81" i="10"/>
  <c r="BH81" i="10"/>
  <c r="BG81" i="10"/>
  <c r="BF81" i="10"/>
  <c r="T81" i="10"/>
  <c r="R81" i="10"/>
  <c r="P81" i="10"/>
  <c r="BK81" i="10"/>
  <c r="J81" i="10"/>
  <c r="BE81" i="10"/>
  <c r="BI80" i="10"/>
  <c r="F37" i="10"/>
  <c r="BD63" i="1" s="1"/>
  <c r="BH80" i="10"/>
  <c r="F36" i="10" s="1"/>
  <c r="BC63" i="1" s="1"/>
  <c r="BG80" i="10"/>
  <c r="F35" i="10"/>
  <c r="BB63" i="1" s="1"/>
  <c r="BF80" i="10"/>
  <c r="J34" i="10" s="1"/>
  <c r="AW63" i="1" s="1"/>
  <c r="T80" i="10"/>
  <c r="T79" i="10"/>
  <c r="R80" i="10"/>
  <c r="R79" i="10"/>
  <c r="P80" i="10"/>
  <c r="P79" i="10"/>
  <c r="AU63" i="1" s="1"/>
  <c r="BK80" i="10"/>
  <c r="BK79" i="10" s="1"/>
  <c r="J79" i="10" s="1"/>
  <c r="J80" i="10"/>
  <c r="BE80" i="10" s="1"/>
  <c r="F75" i="10"/>
  <c r="F73" i="10"/>
  <c r="E71" i="10"/>
  <c r="F54" i="10"/>
  <c r="F52" i="10"/>
  <c r="E50" i="10"/>
  <c r="J24" i="10"/>
  <c r="E24" i="10"/>
  <c r="J76" i="10" s="1"/>
  <c r="J23" i="10"/>
  <c r="J21" i="10"/>
  <c r="E21" i="10"/>
  <c r="J75" i="10"/>
  <c r="J54" i="10"/>
  <c r="J20" i="10"/>
  <c r="J18" i="10"/>
  <c r="E18" i="10"/>
  <c r="F76" i="10" s="1"/>
  <c r="F55" i="10"/>
  <c r="J17" i="10"/>
  <c r="J12" i="10"/>
  <c r="J73" i="10" s="1"/>
  <c r="J52" i="10"/>
  <c r="E7" i="10"/>
  <c r="E69" i="10"/>
  <c r="E48" i="10"/>
  <c r="J37" i="9"/>
  <c r="J36" i="9"/>
  <c r="AY62" i="1"/>
  <c r="J35" i="9"/>
  <c r="AX62" i="1"/>
  <c r="BI122" i="9"/>
  <c r="BH122" i="9"/>
  <c r="BG122" i="9"/>
  <c r="BF122" i="9"/>
  <c r="T122" i="9"/>
  <c r="R122" i="9"/>
  <c r="P122" i="9"/>
  <c r="BK122" i="9"/>
  <c r="J122" i="9"/>
  <c r="BE122" i="9"/>
  <c r="BI121" i="9"/>
  <c r="BH121" i="9"/>
  <c r="BG121" i="9"/>
  <c r="BF121" i="9"/>
  <c r="T121" i="9"/>
  <c r="R121" i="9"/>
  <c r="P121" i="9"/>
  <c r="BK121" i="9"/>
  <c r="J121" i="9"/>
  <c r="BE121" i="9"/>
  <c r="BI120" i="9"/>
  <c r="BH120" i="9"/>
  <c r="BG120" i="9"/>
  <c r="BF120" i="9"/>
  <c r="T120" i="9"/>
  <c r="R120" i="9"/>
  <c r="P120" i="9"/>
  <c r="BK120" i="9"/>
  <c r="J120" i="9"/>
  <c r="BE120" i="9"/>
  <c r="BI119" i="9"/>
  <c r="BH119" i="9"/>
  <c r="BG119" i="9"/>
  <c r="BF119" i="9"/>
  <c r="T119" i="9"/>
  <c r="R119" i="9"/>
  <c r="P119" i="9"/>
  <c r="BK119" i="9"/>
  <c r="J119" i="9"/>
  <c r="BE119" i="9"/>
  <c r="BI118" i="9"/>
  <c r="BH118" i="9"/>
  <c r="BG118" i="9"/>
  <c r="BF118" i="9"/>
  <c r="T118" i="9"/>
  <c r="R118" i="9"/>
  <c r="P118" i="9"/>
  <c r="BK118" i="9"/>
  <c r="J118" i="9"/>
  <c r="BE118" i="9"/>
  <c r="BI117" i="9"/>
  <c r="BH117" i="9"/>
  <c r="BG117" i="9"/>
  <c r="BF117" i="9"/>
  <c r="T117" i="9"/>
  <c r="R117" i="9"/>
  <c r="P117" i="9"/>
  <c r="BK117" i="9"/>
  <c r="J117" i="9"/>
  <c r="BE117" i="9"/>
  <c r="BI116" i="9"/>
  <c r="BH116" i="9"/>
  <c r="BG116" i="9"/>
  <c r="BF116" i="9"/>
  <c r="T116" i="9"/>
  <c r="R116" i="9"/>
  <c r="P116" i="9"/>
  <c r="BK116" i="9"/>
  <c r="J116" i="9"/>
  <c r="BE116" i="9"/>
  <c r="BI115" i="9"/>
  <c r="BH115" i="9"/>
  <c r="BG115" i="9"/>
  <c r="BF115" i="9"/>
  <c r="T115" i="9"/>
  <c r="R115" i="9"/>
  <c r="P115" i="9"/>
  <c r="BK115" i="9"/>
  <c r="J115" i="9"/>
  <c r="BE115" i="9"/>
  <c r="BI114" i="9"/>
  <c r="BH114" i="9"/>
  <c r="BG114" i="9"/>
  <c r="BF114" i="9"/>
  <c r="T114" i="9"/>
  <c r="R114" i="9"/>
  <c r="P114" i="9"/>
  <c r="BK114" i="9"/>
  <c r="J114" i="9"/>
  <c r="BE114" i="9"/>
  <c r="BI113" i="9"/>
  <c r="BH113" i="9"/>
  <c r="BG113" i="9"/>
  <c r="BF113" i="9"/>
  <c r="T113" i="9"/>
  <c r="R113" i="9"/>
  <c r="P113" i="9"/>
  <c r="BK113" i="9"/>
  <c r="J113" i="9"/>
  <c r="BE113" i="9"/>
  <c r="BI112" i="9"/>
  <c r="BH112" i="9"/>
  <c r="BG112" i="9"/>
  <c r="BF112" i="9"/>
  <c r="T112" i="9"/>
  <c r="R112" i="9"/>
  <c r="P112" i="9"/>
  <c r="BK112" i="9"/>
  <c r="J112" i="9"/>
  <c r="BE112" i="9"/>
  <c r="BI111" i="9"/>
  <c r="BH111" i="9"/>
  <c r="BG111" i="9"/>
  <c r="BF111" i="9"/>
  <c r="T111" i="9"/>
  <c r="R111" i="9"/>
  <c r="P111" i="9"/>
  <c r="BK111" i="9"/>
  <c r="J111" i="9"/>
  <c r="BE111" i="9"/>
  <c r="BI110" i="9"/>
  <c r="BH110" i="9"/>
  <c r="BG110" i="9"/>
  <c r="BF110" i="9"/>
  <c r="T110" i="9"/>
  <c r="R110" i="9"/>
  <c r="P110" i="9"/>
  <c r="BK110" i="9"/>
  <c r="J110" i="9"/>
  <c r="BE110" i="9"/>
  <c r="BI109" i="9"/>
  <c r="BH109" i="9"/>
  <c r="BG109" i="9"/>
  <c r="BF109" i="9"/>
  <c r="T109" i="9"/>
  <c r="R109" i="9"/>
  <c r="P109" i="9"/>
  <c r="BK109" i="9"/>
  <c r="J109" i="9"/>
  <c r="BE109" i="9"/>
  <c r="BI108" i="9"/>
  <c r="BH108" i="9"/>
  <c r="BG108" i="9"/>
  <c r="BF108" i="9"/>
  <c r="T108" i="9"/>
  <c r="R108" i="9"/>
  <c r="P108" i="9"/>
  <c r="BK108" i="9"/>
  <c r="J108" i="9"/>
  <c r="BE108" i="9"/>
  <c r="BI107" i="9"/>
  <c r="BH107" i="9"/>
  <c r="BG107" i="9"/>
  <c r="BF107" i="9"/>
  <c r="T107" i="9"/>
  <c r="R107" i="9"/>
  <c r="P107" i="9"/>
  <c r="BK107" i="9"/>
  <c r="J107" i="9"/>
  <c r="BE107" i="9"/>
  <c r="BI106" i="9"/>
  <c r="BH106" i="9"/>
  <c r="BG106" i="9"/>
  <c r="BF106" i="9"/>
  <c r="T106" i="9"/>
  <c r="R106" i="9"/>
  <c r="P106" i="9"/>
  <c r="BK106" i="9"/>
  <c r="J106" i="9"/>
  <c r="BE106" i="9"/>
  <c r="BI105" i="9"/>
  <c r="BH105" i="9"/>
  <c r="BG105" i="9"/>
  <c r="BF105" i="9"/>
  <c r="T105" i="9"/>
  <c r="R105" i="9"/>
  <c r="P105" i="9"/>
  <c r="BK105" i="9"/>
  <c r="J105" i="9"/>
  <c r="BE105" i="9"/>
  <c r="BI104" i="9"/>
  <c r="BH104" i="9"/>
  <c r="BG104" i="9"/>
  <c r="BF104" i="9"/>
  <c r="T104" i="9"/>
  <c r="R104" i="9"/>
  <c r="P104" i="9"/>
  <c r="BK104" i="9"/>
  <c r="J104" i="9"/>
  <c r="BE104" i="9"/>
  <c r="BI103" i="9"/>
  <c r="BH103" i="9"/>
  <c r="BG103" i="9"/>
  <c r="BF103" i="9"/>
  <c r="T103" i="9"/>
  <c r="R103" i="9"/>
  <c r="P103" i="9"/>
  <c r="BK103" i="9"/>
  <c r="J103" i="9"/>
  <c r="BE103" i="9"/>
  <c r="BI102" i="9"/>
  <c r="BH102" i="9"/>
  <c r="BG102" i="9"/>
  <c r="BF102" i="9"/>
  <c r="T102" i="9"/>
  <c r="R102" i="9"/>
  <c r="P102" i="9"/>
  <c r="BK102" i="9"/>
  <c r="J102" i="9"/>
  <c r="BE102" i="9"/>
  <c r="BI101" i="9"/>
  <c r="BH101" i="9"/>
  <c r="BG101" i="9"/>
  <c r="BF101" i="9"/>
  <c r="T101" i="9"/>
  <c r="R101" i="9"/>
  <c r="P101" i="9"/>
  <c r="BK101" i="9"/>
  <c r="J101" i="9"/>
  <c r="BE101" i="9"/>
  <c r="BI100" i="9"/>
  <c r="BH100" i="9"/>
  <c r="BG100" i="9"/>
  <c r="BF100" i="9"/>
  <c r="T100" i="9"/>
  <c r="R100" i="9"/>
  <c r="P100" i="9"/>
  <c r="BK100" i="9"/>
  <c r="J100" i="9"/>
  <c r="BE100" i="9"/>
  <c r="BI99" i="9"/>
  <c r="BH99" i="9"/>
  <c r="BG99" i="9"/>
  <c r="BF99" i="9"/>
  <c r="T99" i="9"/>
  <c r="R99" i="9"/>
  <c r="P99" i="9"/>
  <c r="BK99" i="9"/>
  <c r="J99" i="9"/>
  <c r="BE99" i="9"/>
  <c r="BI98" i="9"/>
  <c r="BH98" i="9"/>
  <c r="BG98" i="9"/>
  <c r="BF98" i="9"/>
  <c r="T98" i="9"/>
  <c r="R98" i="9"/>
  <c r="P98" i="9"/>
  <c r="BK98" i="9"/>
  <c r="J98" i="9"/>
  <c r="BE98" i="9"/>
  <c r="BI97" i="9"/>
  <c r="BH97" i="9"/>
  <c r="BG97" i="9"/>
  <c r="BF97" i="9"/>
  <c r="T97" i="9"/>
  <c r="R97" i="9"/>
  <c r="P97" i="9"/>
  <c r="BK97" i="9"/>
  <c r="J97" i="9"/>
  <c r="BE97" i="9"/>
  <c r="BI96" i="9"/>
  <c r="BH96" i="9"/>
  <c r="BG96" i="9"/>
  <c r="BF96" i="9"/>
  <c r="T96" i="9"/>
  <c r="R96" i="9"/>
  <c r="P96" i="9"/>
  <c r="BK96" i="9"/>
  <c r="J96" i="9"/>
  <c r="BE96" i="9"/>
  <c r="BI95" i="9"/>
  <c r="BH95" i="9"/>
  <c r="BG95" i="9"/>
  <c r="BF95" i="9"/>
  <c r="T95" i="9"/>
  <c r="R95" i="9"/>
  <c r="P95" i="9"/>
  <c r="BK95" i="9"/>
  <c r="J95" i="9"/>
  <c r="BE95" i="9"/>
  <c r="BI94" i="9"/>
  <c r="BH94" i="9"/>
  <c r="BG94" i="9"/>
  <c r="BF94" i="9"/>
  <c r="T94" i="9"/>
  <c r="R94" i="9"/>
  <c r="P94" i="9"/>
  <c r="BK94" i="9"/>
  <c r="J94" i="9"/>
  <c r="BE94" i="9"/>
  <c r="BI93" i="9"/>
  <c r="BH93" i="9"/>
  <c r="BG93" i="9"/>
  <c r="BF93" i="9"/>
  <c r="T93" i="9"/>
  <c r="R93" i="9"/>
  <c r="P93" i="9"/>
  <c r="BK93" i="9"/>
  <c r="J93" i="9"/>
  <c r="BE93" i="9"/>
  <c r="BI92" i="9"/>
  <c r="BH92" i="9"/>
  <c r="BG92" i="9"/>
  <c r="BF92" i="9"/>
  <c r="T92" i="9"/>
  <c r="R92" i="9"/>
  <c r="P92" i="9"/>
  <c r="BK92" i="9"/>
  <c r="J92" i="9"/>
  <c r="BE92" i="9"/>
  <c r="BI91" i="9"/>
  <c r="BH91" i="9"/>
  <c r="BG91" i="9"/>
  <c r="BF91" i="9"/>
  <c r="T91" i="9"/>
  <c r="R91" i="9"/>
  <c r="P91" i="9"/>
  <c r="BK91" i="9"/>
  <c r="J91" i="9"/>
  <c r="BE91" i="9"/>
  <c r="BI90" i="9"/>
  <c r="BH90" i="9"/>
  <c r="BG90" i="9"/>
  <c r="BF90" i="9"/>
  <c r="T90" i="9"/>
  <c r="R90" i="9"/>
  <c r="P90" i="9"/>
  <c r="BK90" i="9"/>
  <c r="J90" i="9"/>
  <c r="BE90" i="9"/>
  <c r="BI89" i="9"/>
  <c r="BH89" i="9"/>
  <c r="BG89" i="9"/>
  <c r="BF89" i="9"/>
  <c r="T89" i="9"/>
  <c r="R89" i="9"/>
  <c r="P89" i="9"/>
  <c r="BK89" i="9"/>
  <c r="J89" i="9"/>
  <c r="BE89" i="9"/>
  <c r="BI88" i="9"/>
  <c r="BH88" i="9"/>
  <c r="BG88" i="9"/>
  <c r="BF88" i="9"/>
  <c r="T88" i="9"/>
  <c r="R88" i="9"/>
  <c r="P88" i="9"/>
  <c r="BK88" i="9"/>
  <c r="J88" i="9"/>
  <c r="BE88" i="9"/>
  <c r="BI87" i="9"/>
  <c r="BH87" i="9"/>
  <c r="BG87" i="9"/>
  <c r="BF87" i="9"/>
  <c r="T87" i="9"/>
  <c r="R87" i="9"/>
  <c r="P87" i="9"/>
  <c r="BK87" i="9"/>
  <c r="J87" i="9"/>
  <c r="BE87" i="9"/>
  <c r="BI86" i="9"/>
  <c r="BH86" i="9"/>
  <c r="BG86" i="9"/>
  <c r="BF86" i="9"/>
  <c r="T86" i="9"/>
  <c r="R86" i="9"/>
  <c r="P86" i="9"/>
  <c r="BK86" i="9"/>
  <c r="J86" i="9"/>
  <c r="BE86" i="9"/>
  <c r="BI85" i="9"/>
  <c r="BH85" i="9"/>
  <c r="BG85" i="9"/>
  <c r="BF85" i="9"/>
  <c r="T85" i="9"/>
  <c r="R85" i="9"/>
  <c r="P85" i="9"/>
  <c r="BK85" i="9"/>
  <c r="J85" i="9"/>
  <c r="BE85" i="9"/>
  <c r="BI84" i="9"/>
  <c r="BH84" i="9"/>
  <c r="BG84" i="9"/>
  <c r="BF84" i="9"/>
  <c r="T84" i="9"/>
  <c r="R84" i="9"/>
  <c r="P84" i="9"/>
  <c r="BK84" i="9"/>
  <c r="J84" i="9"/>
  <c r="BE84" i="9"/>
  <c r="BI83" i="9"/>
  <c r="BH83" i="9"/>
  <c r="BG83" i="9"/>
  <c r="BF83" i="9"/>
  <c r="T83" i="9"/>
  <c r="R83" i="9"/>
  <c r="P83" i="9"/>
  <c r="BK83" i="9"/>
  <c r="J83" i="9"/>
  <c r="BE83" i="9"/>
  <c r="BI82" i="9"/>
  <c r="BH82" i="9"/>
  <c r="BG82" i="9"/>
  <c r="BF82" i="9"/>
  <c r="T82" i="9"/>
  <c r="R82" i="9"/>
  <c r="P82" i="9"/>
  <c r="BK82" i="9"/>
  <c r="J82" i="9"/>
  <c r="BE82" i="9"/>
  <c r="BI81" i="9"/>
  <c r="BH81" i="9"/>
  <c r="BG81" i="9"/>
  <c r="BF81" i="9"/>
  <c r="T81" i="9"/>
  <c r="R81" i="9"/>
  <c r="R79" i="9" s="1"/>
  <c r="P81" i="9"/>
  <c r="BK81" i="9"/>
  <c r="J81" i="9"/>
  <c r="BE81" i="9"/>
  <c r="BI80" i="9"/>
  <c r="F37" i="9"/>
  <c r="BD62" i="1" s="1"/>
  <c r="BH80" i="9"/>
  <c r="F36" i="9" s="1"/>
  <c r="BC62" i="1" s="1"/>
  <c r="BG80" i="9"/>
  <c r="F35" i="9"/>
  <c r="BB62" i="1" s="1"/>
  <c r="BF80" i="9"/>
  <c r="F34" i="9" s="1"/>
  <c r="BA62" i="1" s="1"/>
  <c r="T80" i="9"/>
  <c r="T79" i="9"/>
  <c r="R80" i="9"/>
  <c r="P80" i="9"/>
  <c r="P79" i="9"/>
  <c r="AU62" i="1" s="1"/>
  <c r="BK80" i="9"/>
  <c r="BK79" i="9" s="1"/>
  <c r="J79" i="9" s="1"/>
  <c r="J80" i="9"/>
  <c r="BE80" i="9" s="1"/>
  <c r="F75" i="9"/>
  <c r="F73" i="9"/>
  <c r="E71" i="9"/>
  <c r="F54" i="9"/>
  <c r="F52" i="9"/>
  <c r="E50" i="9"/>
  <c r="J24" i="9"/>
  <c r="E24" i="9"/>
  <c r="J76" i="9" s="1"/>
  <c r="J55" i="9"/>
  <c r="J23" i="9"/>
  <c r="J21" i="9"/>
  <c r="E21" i="9"/>
  <c r="J54" i="9" s="1"/>
  <c r="J75" i="9"/>
  <c r="J20" i="9"/>
  <c r="J18" i="9"/>
  <c r="E18" i="9"/>
  <c r="F76" i="9" s="1"/>
  <c r="J17" i="9"/>
  <c r="J12" i="9"/>
  <c r="J73" i="9" s="1"/>
  <c r="E7" i="9"/>
  <c r="E48" i="9" s="1"/>
  <c r="E69" i="9"/>
  <c r="J37" i="8"/>
  <c r="J36" i="8"/>
  <c r="AY61" i="1"/>
  <c r="J35" i="8"/>
  <c r="AX61" i="1"/>
  <c r="BI124" i="8"/>
  <c r="BH124" i="8"/>
  <c r="BG124" i="8"/>
  <c r="BF124" i="8"/>
  <c r="T124" i="8"/>
  <c r="R124" i="8"/>
  <c r="P124" i="8"/>
  <c r="BK124" i="8"/>
  <c r="J124" i="8"/>
  <c r="BE124" i="8"/>
  <c r="BI123" i="8"/>
  <c r="BH123" i="8"/>
  <c r="BG123" i="8"/>
  <c r="BF123" i="8"/>
  <c r="T123" i="8"/>
  <c r="R123" i="8"/>
  <c r="P123" i="8"/>
  <c r="BK123" i="8"/>
  <c r="J123" i="8"/>
  <c r="BE123" i="8"/>
  <c r="BI122" i="8"/>
  <c r="BH122" i="8"/>
  <c r="BG122" i="8"/>
  <c r="BF122" i="8"/>
  <c r="T122" i="8"/>
  <c r="R122" i="8"/>
  <c r="P122" i="8"/>
  <c r="BK122" i="8"/>
  <c r="J122" i="8"/>
  <c r="BE122" i="8"/>
  <c r="BI121" i="8"/>
  <c r="BH121" i="8"/>
  <c r="BG121" i="8"/>
  <c r="BF121" i="8"/>
  <c r="T121" i="8"/>
  <c r="R121" i="8"/>
  <c r="P121" i="8"/>
  <c r="BK121" i="8"/>
  <c r="J121" i="8"/>
  <c r="BE121" i="8"/>
  <c r="BI120" i="8"/>
  <c r="BH120" i="8"/>
  <c r="BG120" i="8"/>
  <c r="BF120" i="8"/>
  <c r="T120" i="8"/>
  <c r="R120" i="8"/>
  <c r="P120" i="8"/>
  <c r="BK120" i="8"/>
  <c r="J120" i="8"/>
  <c r="BE120" i="8"/>
  <c r="BI119" i="8"/>
  <c r="BH119" i="8"/>
  <c r="BG119" i="8"/>
  <c r="BF119" i="8"/>
  <c r="T119" i="8"/>
  <c r="R119" i="8"/>
  <c r="P119" i="8"/>
  <c r="BK119" i="8"/>
  <c r="J119" i="8"/>
  <c r="BE119" i="8"/>
  <c r="BI118" i="8"/>
  <c r="BH118" i="8"/>
  <c r="BG118" i="8"/>
  <c r="BF118" i="8"/>
  <c r="T118" i="8"/>
  <c r="R118" i="8"/>
  <c r="P118" i="8"/>
  <c r="BK118" i="8"/>
  <c r="J118" i="8"/>
  <c r="BE118" i="8"/>
  <c r="BI117" i="8"/>
  <c r="BH117" i="8"/>
  <c r="BG117" i="8"/>
  <c r="BF117" i="8"/>
  <c r="T117" i="8"/>
  <c r="R117" i="8"/>
  <c r="P117" i="8"/>
  <c r="BK117" i="8"/>
  <c r="J117" i="8"/>
  <c r="BE117" i="8"/>
  <c r="BI116" i="8"/>
  <c r="BH116" i="8"/>
  <c r="BG116" i="8"/>
  <c r="BF116" i="8"/>
  <c r="T116" i="8"/>
  <c r="R116" i="8"/>
  <c r="P116" i="8"/>
  <c r="BK116" i="8"/>
  <c r="J116" i="8"/>
  <c r="BE116" i="8"/>
  <c r="BI115" i="8"/>
  <c r="BH115" i="8"/>
  <c r="BG115" i="8"/>
  <c r="BF115" i="8"/>
  <c r="T115" i="8"/>
  <c r="R115" i="8"/>
  <c r="P115" i="8"/>
  <c r="BK115" i="8"/>
  <c r="J115" i="8"/>
  <c r="BE115" i="8"/>
  <c r="BI114" i="8"/>
  <c r="BH114" i="8"/>
  <c r="BG114" i="8"/>
  <c r="BF114" i="8"/>
  <c r="T114" i="8"/>
  <c r="R114" i="8"/>
  <c r="P114" i="8"/>
  <c r="BK114" i="8"/>
  <c r="J114" i="8"/>
  <c r="BE114" i="8"/>
  <c r="BI113" i="8"/>
  <c r="BH113" i="8"/>
  <c r="BG113" i="8"/>
  <c r="BF113" i="8"/>
  <c r="T113" i="8"/>
  <c r="R113" i="8"/>
  <c r="P113" i="8"/>
  <c r="BK113" i="8"/>
  <c r="J113" i="8"/>
  <c r="BE113" i="8"/>
  <c r="BI112" i="8"/>
  <c r="BH112" i="8"/>
  <c r="BG112" i="8"/>
  <c r="BF112" i="8"/>
  <c r="T112" i="8"/>
  <c r="R112" i="8"/>
  <c r="P112" i="8"/>
  <c r="BK112" i="8"/>
  <c r="J112" i="8"/>
  <c r="BE112" i="8"/>
  <c r="BI111" i="8"/>
  <c r="BH111" i="8"/>
  <c r="BG111" i="8"/>
  <c r="BF111" i="8"/>
  <c r="T111" i="8"/>
  <c r="R111" i="8"/>
  <c r="P111" i="8"/>
  <c r="BK111" i="8"/>
  <c r="J111" i="8"/>
  <c r="BE111" i="8"/>
  <c r="BI110" i="8"/>
  <c r="BH110" i="8"/>
  <c r="BG110" i="8"/>
  <c r="BF110" i="8"/>
  <c r="T110" i="8"/>
  <c r="R110" i="8"/>
  <c r="P110" i="8"/>
  <c r="BK110" i="8"/>
  <c r="J110" i="8"/>
  <c r="BE110" i="8"/>
  <c r="BI109" i="8"/>
  <c r="BH109" i="8"/>
  <c r="BG109" i="8"/>
  <c r="BF109" i="8"/>
  <c r="T109" i="8"/>
  <c r="R109" i="8"/>
  <c r="P109" i="8"/>
  <c r="BK109" i="8"/>
  <c r="J109" i="8"/>
  <c r="BE109" i="8"/>
  <c r="BI108" i="8"/>
  <c r="BH108" i="8"/>
  <c r="BG108" i="8"/>
  <c r="BF108" i="8"/>
  <c r="T108" i="8"/>
  <c r="R108" i="8"/>
  <c r="P108" i="8"/>
  <c r="BK108" i="8"/>
  <c r="J108" i="8"/>
  <c r="BE108" i="8"/>
  <c r="BI107" i="8"/>
  <c r="BH107" i="8"/>
  <c r="BG107" i="8"/>
  <c r="BF107" i="8"/>
  <c r="T107" i="8"/>
  <c r="R107" i="8"/>
  <c r="P107" i="8"/>
  <c r="BK107" i="8"/>
  <c r="J107" i="8"/>
  <c r="BE107" i="8"/>
  <c r="BI106" i="8"/>
  <c r="BH106" i="8"/>
  <c r="BG106" i="8"/>
  <c r="BF106" i="8"/>
  <c r="T106" i="8"/>
  <c r="R106" i="8"/>
  <c r="P106" i="8"/>
  <c r="BK106" i="8"/>
  <c r="J106" i="8"/>
  <c r="BE106" i="8"/>
  <c r="BI105" i="8"/>
  <c r="BH105" i="8"/>
  <c r="BG105" i="8"/>
  <c r="BF105" i="8"/>
  <c r="T105" i="8"/>
  <c r="R105" i="8"/>
  <c r="P105" i="8"/>
  <c r="BK105" i="8"/>
  <c r="J105" i="8"/>
  <c r="BE105" i="8"/>
  <c r="BI104" i="8"/>
  <c r="BH104" i="8"/>
  <c r="BG104" i="8"/>
  <c r="BF104" i="8"/>
  <c r="T104" i="8"/>
  <c r="R104" i="8"/>
  <c r="P104" i="8"/>
  <c r="BK104" i="8"/>
  <c r="J104" i="8"/>
  <c r="BE104" i="8"/>
  <c r="BI103" i="8"/>
  <c r="BH103" i="8"/>
  <c r="BG103" i="8"/>
  <c r="BF103" i="8"/>
  <c r="T103" i="8"/>
  <c r="R103" i="8"/>
  <c r="P103" i="8"/>
  <c r="BK103" i="8"/>
  <c r="J103" i="8"/>
  <c r="BE103" i="8"/>
  <c r="BI102" i="8"/>
  <c r="BH102" i="8"/>
  <c r="BG102" i="8"/>
  <c r="BF102" i="8"/>
  <c r="T102" i="8"/>
  <c r="R102" i="8"/>
  <c r="P102" i="8"/>
  <c r="BK102" i="8"/>
  <c r="J102" i="8"/>
  <c r="BE102" i="8"/>
  <c r="BI101" i="8"/>
  <c r="BH101" i="8"/>
  <c r="BG101" i="8"/>
  <c r="BF101" i="8"/>
  <c r="T101" i="8"/>
  <c r="R101" i="8"/>
  <c r="P101" i="8"/>
  <c r="BK101" i="8"/>
  <c r="J101" i="8"/>
  <c r="BE101" i="8"/>
  <c r="BI100" i="8"/>
  <c r="BH100" i="8"/>
  <c r="BG100" i="8"/>
  <c r="BF100" i="8"/>
  <c r="T100" i="8"/>
  <c r="R100" i="8"/>
  <c r="P100" i="8"/>
  <c r="BK100" i="8"/>
  <c r="J100" i="8"/>
  <c r="BE100" i="8"/>
  <c r="BI99" i="8"/>
  <c r="BH99" i="8"/>
  <c r="BG99" i="8"/>
  <c r="BF99" i="8"/>
  <c r="T99" i="8"/>
  <c r="R99" i="8"/>
  <c r="P99" i="8"/>
  <c r="BK99" i="8"/>
  <c r="J99" i="8"/>
  <c r="BE99" i="8"/>
  <c r="BI98" i="8"/>
  <c r="BH98" i="8"/>
  <c r="BG98" i="8"/>
  <c r="BF98" i="8"/>
  <c r="T98" i="8"/>
  <c r="R98" i="8"/>
  <c r="P98" i="8"/>
  <c r="BK98" i="8"/>
  <c r="J98" i="8"/>
  <c r="BE98" i="8"/>
  <c r="BI97" i="8"/>
  <c r="BH97" i="8"/>
  <c r="BG97" i="8"/>
  <c r="BF97" i="8"/>
  <c r="T97" i="8"/>
  <c r="R97" i="8"/>
  <c r="P97" i="8"/>
  <c r="BK97" i="8"/>
  <c r="J97" i="8"/>
  <c r="BE97" i="8"/>
  <c r="BI96" i="8"/>
  <c r="BH96" i="8"/>
  <c r="BG96" i="8"/>
  <c r="BF96" i="8"/>
  <c r="T96" i="8"/>
  <c r="R96" i="8"/>
  <c r="P96" i="8"/>
  <c r="BK96" i="8"/>
  <c r="J96" i="8"/>
  <c r="BE96" i="8"/>
  <c r="BI95" i="8"/>
  <c r="BH95" i="8"/>
  <c r="BG95" i="8"/>
  <c r="BF95" i="8"/>
  <c r="T95" i="8"/>
  <c r="R95" i="8"/>
  <c r="P95" i="8"/>
  <c r="BK95" i="8"/>
  <c r="J95" i="8"/>
  <c r="BE95" i="8"/>
  <c r="BI94" i="8"/>
  <c r="BH94" i="8"/>
  <c r="BG94" i="8"/>
  <c r="BF94" i="8"/>
  <c r="T94" i="8"/>
  <c r="R94" i="8"/>
  <c r="P94" i="8"/>
  <c r="BK94" i="8"/>
  <c r="J94" i="8"/>
  <c r="BE94" i="8"/>
  <c r="BI93" i="8"/>
  <c r="BH93" i="8"/>
  <c r="BG93" i="8"/>
  <c r="BF93" i="8"/>
  <c r="T93" i="8"/>
  <c r="R93" i="8"/>
  <c r="P93" i="8"/>
  <c r="BK93" i="8"/>
  <c r="J93" i="8"/>
  <c r="BE93" i="8"/>
  <c r="BI92" i="8"/>
  <c r="BH92" i="8"/>
  <c r="BG92" i="8"/>
  <c r="BF92" i="8"/>
  <c r="T92" i="8"/>
  <c r="R92" i="8"/>
  <c r="P92" i="8"/>
  <c r="BK92" i="8"/>
  <c r="J92" i="8"/>
  <c r="BE92" i="8"/>
  <c r="BI91" i="8"/>
  <c r="BH91" i="8"/>
  <c r="BG91" i="8"/>
  <c r="BF91" i="8"/>
  <c r="T91" i="8"/>
  <c r="R91" i="8"/>
  <c r="P91" i="8"/>
  <c r="BK91" i="8"/>
  <c r="J91" i="8"/>
  <c r="BE91" i="8"/>
  <c r="BI90" i="8"/>
  <c r="BH90" i="8"/>
  <c r="BG90" i="8"/>
  <c r="BF90" i="8"/>
  <c r="T90" i="8"/>
  <c r="R90" i="8"/>
  <c r="P90" i="8"/>
  <c r="BK90" i="8"/>
  <c r="J90" i="8"/>
  <c r="BE90" i="8"/>
  <c r="BI89" i="8"/>
  <c r="BH89" i="8"/>
  <c r="BG89" i="8"/>
  <c r="BF89" i="8"/>
  <c r="T89" i="8"/>
  <c r="R89" i="8"/>
  <c r="P89" i="8"/>
  <c r="BK89" i="8"/>
  <c r="J89" i="8"/>
  <c r="BE89" i="8"/>
  <c r="BI88" i="8"/>
  <c r="BH88" i="8"/>
  <c r="BG88" i="8"/>
  <c r="BF88" i="8"/>
  <c r="T88" i="8"/>
  <c r="R88" i="8"/>
  <c r="P88" i="8"/>
  <c r="BK88" i="8"/>
  <c r="J88" i="8"/>
  <c r="BE88" i="8"/>
  <c r="BI87" i="8"/>
  <c r="BH87" i="8"/>
  <c r="BG87" i="8"/>
  <c r="BF87" i="8"/>
  <c r="T87" i="8"/>
  <c r="R87" i="8"/>
  <c r="P87" i="8"/>
  <c r="BK87" i="8"/>
  <c r="J87" i="8"/>
  <c r="BE87" i="8"/>
  <c r="BI86" i="8"/>
  <c r="BH86" i="8"/>
  <c r="BG86" i="8"/>
  <c r="BF86" i="8"/>
  <c r="T86" i="8"/>
  <c r="R86" i="8"/>
  <c r="P86" i="8"/>
  <c r="BK86" i="8"/>
  <c r="J86" i="8"/>
  <c r="BE86" i="8"/>
  <c r="BI85" i="8"/>
  <c r="BH85" i="8"/>
  <c r="BG85" i="8"/>
  <c r="BF85" i="8"/>
  <c r="T85" i="8"/>
  <c r="R85" i="8"/>
  <c r="P85" i="8"/>
  <c r="BK85" i="8"/>
  <c r="J85" i="8"/>
  <c r="BE85" i="8"/>
  <c r="BI84" i="8"/>
  <c r="BH84" i="8"/>
  <c r="BG84" i="8"/>
  <c r="BF84" i="8"/>
  <c r="T84" i="8"/>
  <c r="R84" i="8"/>
  <c r="P84" i="8"/>
  <c r="BK84" i="8"/>
  <c r="J84" i="8"/>
  <c r="BE84" i="8"/>
  <c r="BI83" i="8"/>
  <c r="BH83" i="8"/>
  <c r="BG83" i="8"/>
  <c r="BF83" i="8"/>
  <c r="T83" i="8"/>
  <c r="R83" i="8"/>
  <c r="P83" i="8"/>
  <c r="BK83" i="8"/>
  <c r="J83" i="8"/>
  <c r="BE83" i="8"/>
  <c r="BI82" i="8"/>
  <c r="F37" i="8"/>
  <c r="BD61" i="1" s="1"/>
  <c r="BH82" i="8"/>
  <c r="F36" i="8" s="1"/>
  <c r="BC61" i="1" s="1"/>
  <c r="BG82" i="8"/>
  <c r="F35" i="8"/>
  <c r="BB61" i="1" s="1"/>
  <c r="BF82" i="8"/>
  <c r="J34" i="8" s="1"/>
  <c r="AW61" i="1" s="1"/>
  <c r="T82" i="8"/>
  <c r="T81" i="8"/>
  <c r="T80" i="8" s="1"/>
  <c r="R82" i="8"/>
  <c r="R81" i="8" s="1"/>
  <c r="R80" i="8" s="1"/>
  <c r="P82" i="8"/>
  <c r="P81" i="8"/>
  <c r="P80" i="8" s="1"/>
  <c r="AU61" i="1" s="1"/>
  <c r="BK82" i="8"/>
  <c r="BK81" i="8"/>
  <c r="J81" i="8" s="1"/>
  <c r="J60" i="8" s="1"/>
  <c r="J82" i="8"/>
  <c r="BE82" i="8"/>
  <c r="J33" i="8" s="1"/>
  <c r="AV61" i="1" s="1"/>
  <c r="F76" i="8"/>
  <c r="F74" i="8"/>
  <c r="E72" i="8"/>
  <c r="F54" i="8"/>
  <c r="F52" i="8"/>
  <c r="E50" i="8"/>
  <c r="J24" i="8"/>
  <c r="E24" i="8"/>
  <c r="J77" i="8" s="1"/>
  <c r="J55" i="8"/>
  <c r="J23" i="8"/>
  <c r="J21" i="8"/>
  <c r="E21" i="8"/>
  <c r="J54" i="8" s="1"/>
  <c r="J76" i="8"/>
  <c r="J20" i="8"/>
  <c r="J18" i="8"/>
  <c r="E18" i="8"/>
  <c r="J17" i="8"/>
  <c r="J12" i="8"/>
  <c r="E7" i="8"/>
  <c r="E48" i="8" s="1"/>
  <c r="E70" i="8"/>
  <c r="J37" i="7"/>
  <c r="J36" i="7"/>
  <c r="AY60" i="1"/>
  <c r="J35" i="7"/>
  <c r="AX60" i="1"/>
  <c r="BI119" i="7"/>
  <c r="BH119" i="7"/>
  <c r="BG119" i="7"/>
  <c r="BF119" i="7"/>
  <c r="T119" i="7"/>
  <c r="R119" i="7"/>
  <c r="P119" i="7"/>
  <c r="BK119" i="7"/>
  <c r="J119" i="7"/>
  <c r="BE119" i="7"/>
  <c r="BI118" i="7"/>
  <c r="BH118" i="7"/>
  <c r="BG118" i="7"/>
  <c r="BF118" i="7"/>
  <c r="T118" i="7"/>
  <c r="R118" i="7"/>
  <c r="P118" i="7"/>
  <c r="BK118" i="7"/>
  <c r="J118" i="7"/>
  <c r="BE118" i="7"/>
  <c r="BI117" i="7"/>
  <c r="BH117" i="7"/>
  <c r="BG117" i="7"/>
  <c r="BF117" i="7"/>
  <c r="T117" i="7"/>
  <c r="R117" i="7"/>
  <c r="P117" i="7"/>
  <c r="BK117" i="7"/>
  <c r="J117" i="7"/>
  <c r="BE117" i="7"/>
  <c r="BI116" i="7"/>
  <c r="BH116" i="7"/>
  <c r="BG116" i="7"/>
  <c r="BF116" i="7"/>
  <c r="T116" i="7"/>
  <c r="R116" i="7"/>
  <c r="P116" i="7"/>
  <c r="BK116" i="7"/>
  <c r="J116" i="7"/>
  <c r="BE116" i="7"/>
  <c r="BI115" i="7"/>
  <c r="BH115" i="7"/>
  <c r="BG115" i="7"/>
  <c r="BF115" i="7"/>
  <c r="T115" i="7"/>
  <c r="R115" i="7"/>
  <c r="P115" i="7"/>
  <c r="BK115" i="7"/>
  <c r="J115" i="7"/>
  <c r="BE115" i="7"/>
  <c r="BI114" i="7"/>
  <c r="BH114" i="7"/>
  <c r="BG114" i="7"/>
  <c r="BF114" i="7"/>
  <c r="T114" i="7"/>
  <c r="R114" i="7"/>
  <c r="P114" i="7"/>
  <c r="BK114" i="7"/>
  <c r="J114" i="7"/>
  <c r="BE114" i="7"/>
  <c r="BI113" i="7"/>
  <c r="BH113" i="7"/>
  <c r="BG113" i="7"/>
  <c r="BF113" i="7"/>
  <c r="T113" i="7"/>
  <c r="R113" i="7"/>
  <c r="P113" i="7"/>
  <c r="BK113" i="7"/>
  <c r="J113" i="7"/>
  <c r="BE113" i="7"/>
  <c r="BI112" i="7"/>
  <c r="BH112" i="7"/>
  <c r="BG112" i="7"/>
  <c r="BF112" i="7"/>
  <c r="T112" i="7"/>
  <c r="R112" i="7"/>
  <c r="P112" i="7"/>
  <c r="BK112" i="7"/>
  <c r="J112" i="7"/>
  <c r="BE112" i="7"/>
  <c r="BI111" i="7"/>
  <c r="BH111" i="7"/>
  <c r="BG111" i="7"/>
  <c r="BF111" i="7"/>
  <c r="T111" i="7"/>
  <c r="R111" i="7"/>
  <c r="P111" i="7"/>
  <c r="BK111" i="7"/>
  <c r="J111" i="7"/>
  <c r="BE111" i="7"/>
  <c r="BI110" i="7"/>
  <c r="BH110" i="7"/>
  <c r="BG110" i="7"/>
  <c r="BF110" i="7"/>
  <c r="T110" i="7"/>
  <c r="R110" i="7"/>
  <c r="P110" i="7"/>
  <c r="BK110" i="7"/>
  <c r="J110" i="7"/>
  <c r="BE110" i="7"/>
  <c r="BI109" i="7"/>
  <c r="BH109" i="7"/>
  <c r="BG109" i="7"/>
  <c r="BF109" i="7"/>
  <c r="T109" i="7"/>
  <c r="R109" i="7"/>
  <c r="P109" i="7"/>
  <c r="BK109" i="7"/>
  <c r="J109" i="7"/>
  <c r="BE109" i="7"/>
  <c r="BI108" i="7"/>
  <c r="BH108" i="7"/>
  <c r="BG108" i="7"/>
  <c r="BF108" i="7"/>
  <c r="T108" i="7"/>
  <c r="R108" i="7"/>
  <c r="P108" i="7"/>
  <c r="BK108" i="7"/>
  <c r="J108" i="7"/>
  <c r="BE108" i="7"/>
  <c r="BI107" i="7"/>
  <c r="BH107" i="7"/>
  <c r="BG107" i="7"/>
  <c r="BF107" i="7"/>
  <c r="T107" i="7"/>
  <c r="R107" i="7"/>
  <c r="P107" i="7"/>
  <c r="BK107" i="7"/>
  <c r="J107" i="7"/>
  <c r="BE107" i="7"/>
  <c r="BI106" i="7"/>
  <c r="BH106" i="7"/>
  <c r="BG106" i="7"/>
  <c r="BF106" i="7"/>
  <c r="T106" i="7"/>
  <c r="R106" i="7"/>
  <c r="P106" i="7"/>
  <c r="BK106" i="7"/>
  <c r="J106" i="7"/>
  <c r="BE106" i="7"/>
  <c r="BI105" i="7"/>
  <c r="BH105" i="7"/>
  <c r="BG105" i="7"/>
  <c r="BF105" i="7"/>
  <c r="T105" i="7"/>
  <c r="R105" i="7"/>
  <c r="P105" i="7"/>
  <c r="BK105" i="7"/>
  <c r="J105" i="7"/>
  <c r="BE105" i="7"/>
  <c r="BI104" i="7"/>
  <c r="BH104" i="7"/>
  <c r="BG104" i="7"/>
  <c r="BF104" i="7"/>
  <c r="T104" i="7"/>
  <c r="R104" i="7"/>
  <c r="P104" i="7"/>
  <c r="BK104" i="7"/>
  <c r="J104" i="7"/>
  <c r="BE104" i="7"/>
  <c r="BI103" i="7"/>
  <c r="BH103" i="7"/>
  <c r="BG103" i="7"/>
  <c r="BF103" i="7"/>
  <c r="T103" i="7"/>
  <c r="R103" i="7"/>
  <c r="P103" i="7"/>
  <c r="BK103" i="7"/>
  <c r="J103" i="7"/>
  <c r="BE103" i="7"/>
  <c r="BI102" i="7"/>
  <c r="BH102" i="7"/>
  <c r="BG102" i="7"/>
  <c r="BF102" i="7"/>
  <c r="T102" i="7"/>
  <c r="R102" i="7"/>
  <c r="P102" i="7"/>
  <c r="BK102" i="7"/>
  <c r="J102" i="7"/>
  <c r="BE102" i="7"/>
  <c r="BI101" i="7"/>
  <c r="BH101" i="7"/>
  <c r="BG101" i="7"/>
  <c r="BF101" i="7"/>
  <c r="T101" i="7"/>
  <c r="R101" i="7"/>
  <c r="P101" i="7"/>
  <c r="BK101" i="7"/>
  <c r="J101" i="7"/>
  <c r="BE101" i="7"/>
  <c r="BI100" i="7"/>
  <c r="BH100" i="7"/>
  <c r="BG100" i="7"/>
  <c r="BF100" i="7"/>
  <c r="T100" i="7"/>
  <c r="R100" i="7"/>
  <c r="P100" i="7"/>
  <c r="BK100" i="7"/>
  <c r="J100" i="7"/>
  <c r="BE100" i="7"/>
  <c r="BI99" i="7"/>
  <c r="BH99" i="7"/>
  <c r="BG99" i="7"/>
  <c r="BF99" i="7"/>
  <c r="T99" i="7"/>
  <c r="R99" i="7"/>
  <c r="P99" i="7"/>
  <c r="BK99" i="7"/>
  <c r="J99" i="7"/>
  <c r="BE99" i="7"/>
  <c r="BI98" i="7"/>
  <c r="BH98" i="7"/>
  <c r="BG98" i="7"/>
  <c r="BF98" i="7"/>
  <c r="T98" i="7"/>
  <c r="R98" i="7"/>
  <c r="P98" i="7"/>
  <c r="BK98" i="7"/>
  <c r="J98" i="7"/>
  <c r="BE98" i="7"/>
  <c r="BI97" i="7"/>
  <c r="BH97" i="7"/>
  <c r="BG97" i="7"/>
  <c r="BF97" i="7"/>
  <c r="T97" i="7"/>
  <c r="R97" i="7"/>
  <c r="P97" i="7"/>
  <c r="BK97" i="7"/>
  <c r="J97" i="7"/>
  <c r="BE97" i="7"/>
  <c r="BI96" i="7"/>
  <c r="BH96" i="7"/>
  <c r="BG96" i="7"/>
  <c r="BF96" i="7"/>
  <c r="T96" i="7"/>
  <c r="R96" i="7"/>
  <c r="P96" i="7"/>
  <c r="BK96" i="7"/>
  <c r="J96" i="7"/>
  <c r="BE96" i="7"/>
  <c r="BI95" i="7"/>
  <c r="BH95" i="7"/>
  <c r="BG95" i="7"/>
  <c r="BF95" i="7"/>
  <c r="T95" i="7"/>
  <c r="R95" i="7"/>
  <c r="P95" i="7"/>
  <c r="BK95" i="7"/>
  <c r="J95" i="7"/>
  <c r="BE95" i="7"/>
  <c r="BI94" i="7"/>
  <c r="BH94" i="7"/>
  <c r="BG94" i="7"/>
  <c r="BF94" i="7"/>
  <c r="T94" i="7"/>
  <c r="R94" i="7"/>
  <c r="P94" i="7"/>
  <c r="BK94" i="7"/>
  <c r="J94" i="7"/>
  <c r="BE94" i="7"/>
  <c r="BI93" i="7"/>
  <c r="BH93" i="7"/>
  <c r="BG93" i="7"/>
  <c r="BF93" i="7"/>
  <c r="T93" i="7"/>
  <c r="R93" i="7"/>
  <c r="P93" i="7"/>
  <c r="BK93" i="7"/>
  <c r="J93" i="7"/>
  <c r="BE93" i="7"/>
  <c r="BI92" i="7"/>
  <c r="BH92" i="7"/>
  <c r="BG92" i="7"/>
  <c r="BF92" i="7"/>
  <c r="T92" i="7"/>
  <c r="R92" i="7"/>
  <c r="P92" i="7"/>
  <c r="BK92" i="7"/>
  <c r="J92" i="7"/>
  <c r="BE92" i="7"/>
  <c r="BI91" i="7"/>
  <c r="BH91" i="7"/>
  <c r="BG91" i="7"/>
  <c r="BF91" i="7"/>
  <c r="T91" i="7"/>
  <c r="R91" i="7"/>
  <c r="P91" i="7"/>
  <c r="BK91" i="7"/>
  <c r="J91" i="7"/>
  <c r="BE91" i="7"/>
  <c r="BI90" i="7"/>
  <c r="BH90" i="7"/>
  <c r="BG90" i="7"/>
  <c r="BF90" i="7"/>
  <c r="T90" i="7"/>
  <c r="R90" i="7"/>
  <c r="P90" i="7"/>
  <c r="BK90" i="7"/>
  <c r="J90" i="7"/>
  <c r="BE90" i="7"/>
  <c r="BI89" i="7"/>
  <c r="BH89" i="7"/>
  <c r="BG89" i="7"/>
  <c r="BF89" i="7"/>
  <c r="T89" i="7"/>
  <c r="R89" i="7"/>
  <c r="P89" i="7"/>
  <c r="BK89" i="7"/>
  <c r="J89" i="7"/>
  <c r="BE89" i="7"/>
  <c r="BI88" i="7"/>
  <c r="BH88" i="7"/>
  <c r="BG88" i="7"/>
  <c r="BF88" i="7"/>
  <c r="T88" i="7"/>
  <c r="R88" i="7"/>
  <c r="P88" i="7"/>
  <c r="BK88" i="7"/>
  <c r="J88" i="7"/>
  <c r="BE88" i="7"/>
  <c r="BI87" i="7"/>
  <c r="BH87" i="7"/>
  <c r="BG87" i="7"/>
  <c r="BF87" i="7"/>
  <c r="T87" i="7"/>
  <c r="R87" i="7"/>
  <c r="P87" i="7"/>
  <c r="BK87" i="7"/>
  <c r="J87" i="7"/>
  <c r="BE87" i="7"/>
  <c r="BI86" i="7"/>
  <c r="BH86" i="7"/>
  <c r="BG86" i="7"/>
  <c r="BF86" i="7"/>
  <c r="T86" i="7"/>
  <c r="R86" i="7"/>
  <c r="P86" i="7"/>
  <c r="BK86" i="7"/>
  <c r="J86" i="7"/>
  <c r="BE86" i="7"/>
  <c r="BI85" i="7"/>
  <c r="BH85" i="7"/>
  <c r="BG85" i="7"/>
  <c r="BF85" i="7"/>
  <c r="T85" i="7"/>
  <c r="R85" i="7"/>
  <c r="P85" i="7"/>
  <c r="BK85" i="7"/>
  <c r="J85" i="7"/>
  <c r="BE85" i="7"/>
  <c r="BI84" i="7"/>
  <c r="BH84" i="7"/>
  <c r="BG84" i="7"/>
  <c r="BF84" i="7"/>
  <c r="T84" i="7"/>
  <c r="R84" i="7"/>
  <c r="P84" i="7"/>
  <c r="BK84" i="7"/>
  <c r="J84" i="7"/>
  <c r="BE84" i="7"/>
  <c r="BI83" i="7"/>
  <c r="BH83" i="7"/>
  <c r="BG83" i="7"/>
  <c r="BF83" i="7"/>
  <c r="T83" i="7"/>
  <c r="R83" i="7"/>
  <c r="P83" i="7"/>
  <c r="BK83" i="7"/>
  <c r="J83" i="7"/>
  <c r="BE83" i="7"/>
  <c r="BI82" i="7"/>
  <c r="BH82" i="7"/>
  <c r="BG82" i="7"/>
  <c r="BF82" i="7"/>
  <c r="T82" i="7"/>
  <c r="R82" i="7"/>
  <c r="P82" i="7"/>
  <c r="BK82" i="7"/>
  <c r="J82" i="7"/>
  <c r="BE82" i="7"/>
  <c r="BI81" i="7"/>
  <c r="BH81" i="7"/>
  <c r="BG81" i="7"/>
  <c r="BF81" i="7"/>
  <c r="T81" i="7"/>
  <c r="R81" i="7"/>
  <c r="R79" i="7" s="1"/>
  <c r="P81" i="7"/>
  <c r="BK81" i="7"/>
  <c r="J81" i="7"/>
  <c r="BE81" i="7"/>
  <c r="BI80" i="7"/>
  <c r="F37" i="7"/>
  <c r="BD60" i="1" s="1"/>
  <c r="BH80" i="7"/>
  <c r="BG80" i="7"/>
  <c r="F35" i="7"/>
  <c r="BB60" i="1" s="1"/>
  <c r="BF80" i="7"/>
  <c r="T80" i="7"/>
  <c r="T79" i="7"/>
  <c r="R80" i="7"/>
  <c r="P80" i="7"/>
  <c r="P79" i="7"/>
  <c r="AU60" i="1" s="1"/>
  <c r="BK80" i="7"/>
  <c r="J80" i="7"/>
  <c r="BE80" i="7" s="1"/>
  <c r="F33" i="7"/>
  <c r="AZ60" i="1" s="1"/>
  <c r="F75" i="7"/>
  <c r="F73" i="7"/>
  <c r="E71" i="7"/>
  <c r="F54" i="7"/>
  <c r="F52" i="7"/>
  <c r="E50" i="7"/>
  <c r="J24" i="7"/>
  <c r="E24" i="7"/>
  <c r="J76" i="7" s="1"/>
  <c r="J55" i="7"/>
  <c r="J23" i="7"/>
  <c r="J21" i="7"/>
  <c r="E21" i="7"/>
  <c r="J54" i="7" s="1"/>
  <c r="J75" i="7"/>
  <c r="J20" i="7"/>
  <c r="J18" i="7"/>
  <c r="E18" i="7"/>
  <c r="J17" i="7"/>
  <c r="J12" i="7"/>
  <c r="E7" i="7"/>
  <c r="E48" i="7" s="1"/>
  <c r="E69" i="7"/>
  <c r="J37" i="6"/>
  <c r="J36" i="6"/>
  <c r="AY59" i="1"/>
  <c r="J35" i="6"/>
  <c r="AX59" i="1"/>
  <c r="BI111" i="6"/>
  <c r="BH111" i="6"/>
  <c r="BG111" i="6"/>
  <c r="BF111" i="6"/>
  <c r="T111" i="6"/>
  <c r="R111" i="6"/>
  <c r="P111" i="6"/>
  <c r="BK111" i="6"/>
  <c r="J111" i="6"/>
  <c r="BE111" i="6"/>
  <c r="BI110" i="6"/>
  <c r="BH110" i="6"/>
  <c r="BG110" i="6"/>
  <c r="BF110" i="6"/>
  <c r="T110" i="6"/>
  <c r="R110" i="6"/>
  <c r="P110" i="6"/>
  <c r="BK110" i="6"/>
  <c r="J110" i="6"/>
  <c r="BE110" i="6"/>
  <c r="BI109" i="6"/>
  <c r="BH109" i="6"/>
  <c r="BG109" i="6"/>
  <c r="BF109" i="6"/>
  <c r="T109" i="6"/>
  <c r="R109" i="6"/>
  <c r="P109" i="6"/>
  <c r="BK109" i="6"/>
  <c r="J109" i="6"/>
  <c r="BE109" i="6"/>
  <c r="BI108" i="6"/>
  <c r="BH108" i="6"/>
  <c r="BG108" i="6"/>
  <c r="BF108" i="6"/>
  <c r="T108" i="6"/>
  <c r="R108" i="6"/>
  <c r="P108" i="6"/>
  <c r="BK108" i="6"/>
  <c r="J108" i="6"/>
  <c r="BE108" i="6"/>
  <c r="BI107" i="6"/>
  <c r="BH107" i="6"/>
  <c r="BG107" i="6"/>
  <c r="BF107" i="6"/>
  <c r="T107" i="6"/>
  <c r="R107" i="6"/>
  <c r="P107" i="6"/>
  <c r="BK107" i="6"/>
  <c r="J107" i="6"/>
  <c r="BE107" i="6"/>
  <c r="BI106" i="6"/>
  <c r="BH106" i="6"/>
  <c r="BG106" i="6"/>
  <c r="BF106" i="6"/>
  <c r="T106" i="6"/>
  <c r="R106" i="6"/>
  <c r="P106" i="6"/>
  <c r="BK106" i="6"/>
  <c r="J106" i="6"/>
  <c r="BE106" i="6"/>
  <c r="BI105" i="6"/>
  <c r="BH105" i="6"/>
  <c r="BG105" i="6"/>
  <c r="BF105" i="6"/>
  <c r="T105" i="6"/>
  <c r="R105" i="6"/>
  <c r="P105" i="6"/>
  <c r="BK105" i="6"/>
  <c r="J105" i="6"/>
  <c r="BE105" i="6"/>
  <c r="BI104" i="6"/>
  <c r="BH104" i="6"/>
  <c r="BG104" i="6"/>
  <c r="BF104" i="6"/>
  <c r="T104" i="6"/>
  <c r="R104" i="6"/>
  <c r="P104" i="6"/>
  <c r="BK104" i="6"/>
  <c r="J104" i="6"/>
  <c r="BE104" i="6"/>
  <c r="BI103" i="6"/>
  <c r="BH103" i="6"/>
  <c r="BG103" i="6"/>
  <c r="BF103" i="6"/>
  <c r="T103" i="6"/>
  <c r="R103" i="6"/>
  <c r="P103" i="6"/>
  <c r="BK103" i="6"/>
  <c r="J103" i="6"/>
  <c r="BE103" i="6"/>
  <c r="BI102" i="6"/>
  <c r="BH102" i="6"/>
  <c r="BG102" i="6"/>
  <c r="BF102" i="6"/>
  <c r="T102" i="6"/>
  <c r="R102" i="6"/>
  <c r="P102" i="6"/>
  <c r="BK102" i="6"/>
  <c r="J102" i="6"/>
  <c r="BE102" i="6"/>
  <c r="BI101" i="6"/>
  <c r="BH101" i="6"/>
  <c r="BG101" i="6"/>
  <c r="BF101" i="6"/>
  <c r="T101" i="6"/>
  <c r="R101" i="6"/>
  <c r="P101" i="6"/>
  <c r="BK101" i="6"/>
  <c r="J101" i="6"/>
  <c r="BE101" i="6"/>
  <c r="F33" i="6" s="1"/>
  <c r="AZ59" i="1" s="1"/>
  <c r="BI100" i="6"/>
  <c r="BH100" i="6"/>
  <c r="BG100" i="6"/>
  <c r="BF100" i="6"/>
  <c r="T100" i="6"/>
  <c r="R100" i="6"/>
  <c r="P100" i="6"/>
  <c r="BK100" i="6"/>
  <c r="J100" i="6"/>
  <c r="BE100" i="6"/>
  <c r="BI99" i="6"/>
  <c r="BH99" i="6"/>
  <c r="BG99" i="6"/>
  <c r="BF99" i="6"/>
  <c r="T99" i="6"/>
  <c r="R99" i="6"/>
  <c r="P99" i="6"/>
  <c r="BK99" i="6"/>
  <c r="J99" i="6"/>
  <c r="BE99" i="6"/>
  <c r="BI98" i="6"/>
  <c r="BH98" i="6"/>
  <c r="BG98" i="6"/>
  <c r="BF98" i="6"/>
  <c r="T98" i="6"/>
  <c r="R98" i="6"/>
  <c r="P98" i="6"/>
  <c r="BK98" i="6"/>
  <c r="J98" i="6"/>
  <c r="BE98" i="6"/>
  <c r="BI97" i="6"/>
  <c r="BH97" i="6"/>
  <c r="BG97" i="6"/>
  <c r="BF97" i="6"/>
  <c r="T97" i="6"/>
  <c r="R97" i="6"/>
  <c r="P97" i="6"/>
  <c r="BK97" i="6"/>
  <c r="J97" i="6"/>
  <c r="BE97" i="6"/>
  <c r="BI96" i="6"/>
  <c r="BH96" i="6"/>
  <c r="BG96" i="6"/>
  <c r="BF96" i="6"/>
  <c r="T96" i="6"/>
  <c r="R96" i="6"/>
  <c r="P96" i="6"/>
  <c r="BK96" i="6"/>
  <c r="J96" i="6"/>
  <c r="BE96" i="6"/>
  <c r="BI95" i="6"/>
  <c r="BH95" i="6"/>
  <c r="BG95" i="6"/>
  <c r="BF95" i="6"/>
  <c r="T95" i="6"/>
  <c r="R95" i="6"/>
  <c r="P95" i="6"/>
  <c r="BK95" i="6"/>
  <c r="J95" i="6"/>
  <c r="BE95" i="6"/>
  <c r="BI94" i="6"/>
  <c r="BH94" i="6"/>
  <c r="BG94" i="6"/>
  <c r="BF94" i="6"/>
  <c r="T94" i="6"/>
  <c r="R94" i="6"/>
  <c r="P94" i="6"/>
  <c r="BK94" i="6"/>
  <c r="J94" i="6"/>
  <c r="BE94" i="6"/>
  <c r="BI93" i="6"/>
  <c r="BH93" i="6"/>
  <c r="BG93" i="6"/>
  <c r="BF93" i="6"/>
  <c r="T93" i="6"/>
  <c r="R93" i="6"/>
  <c r="P93" i="6"/>
  <c r="BK93" i="6"/>
  <c r="J93" i="6"/>
  <c r="BE93" i="6"/>
  <c r="BI92" i="6"/>
  <c r="BH92" i="6"/>
  <c r="BG92" i="6"/>
  <c r="BF92" i="6"/>
  <c r="T92" i="6"/>
  <c r="R92" i="6"/>
  <c r="P92" i="6"/>
  <c r="BK92" i="6"/>
  <c r="J92" i="6"/>
  <c r="BE92" i="6"/>
  <c r="BI91" i="6"/>
  <c r="BH91" i="6"/>
  <c r="BG91" i="6"/>
  <c r="BF91" i="6"/>
  <c r="T91" i="6"/>
  <c r="R91" i="6"/>
  <c r="P91" i="6"/>
  <c r="BK91" i="6"/>
  <c r="J91" i="6"/>
  <c r="BE91" i="6"/>
  <c r="BI90" i="6"/>
  <c r="BH90" i="6"/>
  <c r="BG90" i="6"/>
  <c r="BF90" i="6"/>
  <c r="T90" i="6"/>
  <c r="R90" i="6"/>
  <c r="P90" i="6"/>
  <c r="BK90" i="6"/>
  <c r="J90" i="6"/>
  <c r="BE90" i="6"/>
  <c r="BI89" i="6"/>
  <c r="BH89" i="6"/>
  <c r="BG89" i="6"/>
  <c r="BF89" i="6"/>
  <c r="T89" i="6"/>
  <c r="R89" i="6"/>
  <c r="P89" i="6"/>
  <c r="BK89" i="6"/>
  <c r="J89" i="6"/>
  <c r="BE89" i="6"/>
  <c r="BI88" i="6"/>
  <c r="BH88" i="6"/>
  <c r="BG88" i="6"/>
  <c r="BF88" i="6"/>
  <c r="T88" i="6"/>
  <c r="R88" i="6"/>
  <c r="P88" i="6"/>
  <c r="BK88" i="6"/>
  <c r="J88" i="6"/>
  <c r="BE88" i="6"/>
  <c r="BI87" i="6"/>
  <c r="BH87" i="6"/>
  <c r="BG87" i="6"/>
  <c r="BF87" i="6"/>
  <c r="T87" i="6"/>
  <c r="R87" i="6"/>
  <c r="P87" i="6"/>
  <c r="BK87" i="6"/>
  <c r="J87" i="6"/>
  <c r="BE87" i="6"/>
  <c r="BI86" i="6"/>
  <c r="BH86" i="6"/>
  <c r="BG86" i="6"/>
  <c r="BF86" i="6"/>
  <c r="T86" i="6"/>
  <c r="R86" i="6"/>
  <c r="P86" i="6"/>
  <c r="BK86" i="6"/>
  <c r="J86" i="6"/>
  <c r="BE86" i="6"/>
  <c r="BI85" i="6"/>
  <c r="BH85" i="6"/>
  <c r="BG85" i="6"/>
  <c r="BF85" i="6"/>
  <c r="T85" i="6"/>
  <c r="R85" i="6"/>
  <c r="P85" i="6"/>
  <c r="BK85" i="6"/>
  <c r="J85" i="6"/>
  <c r="BE85" i="6"/>
  <c r="BI84" i="6"/>
  <c r="BH84" i="6"/>
  <c r="BG84" i="6"/>
  <c r="BF84" i="6"/>
  <c r="T84" i="6"/>
  <c r="R84" i="6"/>
  <c r="P84" i="6"/>
  <c r="BK84" i="6"/>
  <c r="J84" i="6"/>
  <c r="BE84" i="6"/>
  <c r="BI83" i="6"/>
  <c r="BH83" i="6"/>
  <c r="BG83" i="6"/>
  <c r="BF83" i="6"/>
  <c r="T83" i="6"/>
  <c r="R83" i="6"/>
  <c r="P83" i="6"/>
  <c r="BK83" i="6"/>
  <c r="J83" i="6"/>
  <c r="BE83" i="6"/>
  <c r="BI82" i="6"/>
  <c r="BH82" i="6"/>
  <c r="BG82" i="6"/>
  <c r="BF82" i="6"/>
  <c r="T82" i="6"/>
  <c r="R82" i="6"/>
  <c r="P82" i="6"/>
  <c r="BK82" i="6"/>
  <c r="J82" i="6"/>
  <c r="BE82" i="6"/>
  <c r="BI81" i="6"/>
  <c r="BH81" i="6"/>
  <c r="BG81" i="6"/>
  <c r="BF81" i="6"/>
  <c r="T81" i="6"/>
  <c r="R81" i="6"/>
  <c r="R79" i="6" s="1"/>
  <c r="P81" i="6"/>
  <c r="BK81" i="6"/>
  <c r="J81" i="6"/>
  <c r="BE81" i="6"/>
  <c r="BI80" i="6"/>
  <c r="F37" i="6"/>
  <c r="BD59" i="1" s="1"/>
  <c r="BH80" i="6"/>
  <c r="BG80" i="6"/>
  <c r="F35" i="6"/>
  <c r="BB59" i="1" s="1"/>
  <c r="BF80" i="6"/>
  <c r="T80" i="6"/>
  <c r="T79" i="6"/>
  <c r="R80" i="6"/>
  <c r="P80" i="6"/>
  <c r="P79" i="6"/>
  <c r="AU59" i="1" s="1"/>
  <c r="BK80" i="6"/>
  <c r="J80" i="6"/>
  <c r="BE80" i="6" s="1"/>
  <c r="F75" i="6"/>
  <c r="F73" i="6"/>
  <c r="E71" i="6"/>
  <c r="F54" i="6"/>
  <c r="F52" i="6"/>
  <c r="E50" i="6"/>
  <c r="J24" i="6"/>
  <c r="E24" i="6"/>
  <c r="J76" i="6" s="1"/>
  <c r="J55" i="6"/>
  <c r="J23" i="6"/>
  <c r="J21" i="6"/>
  <c r="E21" i="6"/>
  <c r="J54" i="6" s="1"/>
  <c r="J75" i="6"/>
  <c r="J20" i="6"/>
  <c r="J18" i="6"/>
  <c r="E18" i="6"/>
  <c r="J17" i="6"/>
  <c r="J12" i="6"/>
  <c r="E7" i="6"/>
  <c r="E48" i="6" s="1"/>
  <c r="E69" i="6"/>
  <c r="J37" i="5"/>
  <c r="J36" i="5"/>
  <c r="AY58" i="1"/>
  <c r="J35" i="5"/>
  <c r="AX58" i="1"/>
  <c r="BI121" i="5"/>
  <c r="BH121" i="5"/>
  <c r="BG121" i="5"/>
  <c r="BF121" i="5"/>
  <c r="T121" i="5"/>
  <c r="R121" i="5"/>
  <c r="P121" i="5"/>
  <c r="BK121" i="5"/>
  <c r="J121" i="5"/>
  <c r="BE121" i="5"/>
  <c r="BI120" i="5"/>
  <c r="BH120" i="5"/>
  <c r="BG120" i="5"/>
  <c r="BF120" i="5"/>
  <c r="T120" i="5"/>
  <c r="R120" i="5"/>
  <c r="P120" i="5"/>
  <c r="BK120" i="5"/>
  <c r="J120" i="5"/>
  <c r="BE120" i="5"/>
  <c r="BI119" i="5"/>
  <c r="BH119" i="5"/>
  <c r="BG119" i="5"/>
  <c r="BF119" i="5"/>
  <c r="T119" i="5"/>
  <c r="R119" i="5"/>
  <c r="P119" i="5"/>
  <c r="BK119" i="5"/>
  <c r="J119" i="5"/>
  <c r="BE119" i="5"/>
  <c r="BI118" i="5"/>
  <c r="BH118" i="5"/>
  <c r="BG118" i="5"/>
  <c r="BF118" i="5"/>
  <c r="T118" i="5"/>
  <c r="R118" i="5"/>
  <c r="P118" i="5"/>
  <c r="BK118" i="5"/>
  <c r="J118" i="5"/>
  <c r="BE118" i="5"/>
  <c r="BI117" i="5"/>
  <c r="BH117" i="5"/>
  <c r="BG117" i="5"/>
  <c r="BF117" i="5"/>
  <c r="T117" i="5"/>
  <c r="R117" i="5"/>
  <c r="P117" i="5"/>
  <c r="BK117" i="5"/>
  <c r="J117" i="5"/>
  <c r="BE117" i="5"/>
  <c r="BI116" i="5"/>
  <c r="BH116" i="5"/>
  <c r="BG116" i="5"/>
  <c r="BF116" i="5"/>
  <c r="T116" i="5"/>
  <c r="R116" i="5"/>
  <c r="P116" i="5"/>
  <c r="BK116" i="5"/>
  <c r="J116" i="5"/>
  <c r="BE116" i="5"/>
  <c r="BI115" i="5"/>
  <c r="BH115" i="5"/>
  <c r="BG115" i="5"/>
  <c r="BF115" i="5"/>
  <c r="T115" i="5"/>
  <c r="R115" i="5"/>
  <c r="P115" i="5"/>
  <c r="BK115" i="5"/>
  <c r="J115" i="5"/>
  <c r="BE115" i="5"/>
  <c r="BI114" i="5"/>
  <c r="BH114" i="5"/>
  <c r="BG114" i="5"/>
  <c r="BF114" i="5"/>
  <c r="T114" i="5"/>
  <c r="R114" i="5"/>
  <c r="P114" i="5"/>
  <c r="BK114" i="5"/>
  <c r="J114" i="5"/>
  <c r="BE114" i="5"/>
  <c r="BI113" i="5"/>
  <c r="BH113" i="5"/>
  <c r="BG113" i="5"/>
  <c r="BF113" i="5"/>
  <c r="T113" i="5"/>
  <c r="R113" i="5"/>
  <c r="P113" i="5"/>
  <c r="BK113" i="5"/>
  <c r="J113" i="5"/>
  <c r="BE113" i="5"/>
  <c r="BI112" i="5"/>
  <c r="BH112" i="5"/>
  <c r="BG112" i="5"/>
  <c r="BF112" i="5"/>
  <c r="T112" i="5"/>
  <c r="R112" i="5"/>
  <c r="P112" i="5"/>
  <c r="BK112" i="5"/>
  <c r="J112" i="5"/>
  <c r="BE112" i="5"/>
  <c r="BI111" i="5"/>
  <c r="BH111" i="5"/>
  <c r="BG111" i="5"/>
  <c r="BF111" i="5"/>
  <c r="T111" i="5"/>
  <c r="R111" i="5"/>
  <c r="P111" i="5"/>
  <c r="BK111" i="5"/>
  <c r="J111" i="5"/>
  <c r="BE111" i="5"/>
  <c r="BI110" i="5"/>
  <c r="BH110" i="5"/>
  <c r="BG110" i="5"/>
  <c r="BF110" i="5"/>
  <c r="T110" i="5"/>
  <c r="R110" i="5"/>
  <c r="P110" i="5"/>
  <c r="BK110" i="5"/>
  <c r="J110" i="5"/>
  <c r="BE110" i="5"/>
  <c r="BI109" i="5"/>
  <c r="BH109" i="5"/>
  <c r="BG109" i="5"/>
  <c r="BF109" i="5"/>
  <c r="T109" i="5"/>
  <c r="R109" i="5"/>
  <c r="P109" i="5"/>
  <c r="BK109" i="5"/>
  <c r="J109" i="5"/>
  <c r="BE109" i="5"/>
  <c r="BI108" i="5"/>
  <c r="BH108" i="5"/>
  <c r="BG108" i="5"/>
  <c r="BF108" i="5"/>
  <c r="T108" i="5"/>
  <c r="R108" i="5"/>
  <c r="P108" i="5"/>
  <c r="BK108" i="5"/>
  <c r="J108" i="5"/>
  <c r="BE108" i="5"/>
  <c r="BI107" i="5"/>
  <c r="BH107" i="5"/>
  <c r="BG107" i="5"/>
  <c r="BF107" i="5"/>
  <c r="T107" i="5"/>
  <c r="R107" i="5"/>
  <c r="P107" i="5"/>
  <c r="BK107" i="5"/>
  <c r="J107" i="5"/>
  <c r="BE107" i="5"/>
  <c r="BI106" i="5"/>
  <c r="BH106" i="5"/>
  <c r="BG106" i="5"/>
  <c r="BF106" i="5"/>
  <c r="T106" i="5"/>
  <c r="R106" i="5"/>
  <c r="P106" i="5"/>
  <c r="BK106" i="5"/>
  <c r="J106" i="5"/>
  <c r="BE106" i="5"/>
  <c r="BI105" i="5"/>
  <c r="BH105" i="5"/>
  <c r="BG105" i="5"/>
  <c r="BF105" i="5"/>
  <c r="T105" i="5"/>
  <c r="R105" i="5"/>
  <c r="P105" i="5"/>
  <c r="BK105" i="5"/>
  <c r="J105" i="5"/>
  <c r="BE105" i="5"/>
  <c r="BI104" i="5"/>
  <c r="BH104" i="5"/>
  <c r="BG104" i="5"/>
  <c r="BF104" i="5"/>
  <c r="T104" i="5"/>
  <c r="R104" i="5"/>
  <c r="P104" i="5"/>
  <c r="BK104" i="5"/>
  <c r="J104" i="5"/>
  <c r="BE104" i="5"/>
  <c r="BI103" i="5"/>
  <c r="BH103" i="5"/>
  <c r="BG103" i="5"/>
  <c r="BF103" i="5"/>
  <c r="T103" i="5"/>
  <c r="R103" i="5"/>
  <c r="P103" i="5"/>
  <c r="BK103" i="5"/>
  <c r="J103" i="5"/>
  <c r="BE103" i="5"/>
  <c r="BI102" i="5"/>
  <c r="BH102" i="5"/>
  <c r="BG102" i="5"/>
  <c r="BF102" i="5"/>
  <c r="T102" i="5"/>
  <c r="R102" i="5"/>
  <c r="P102" i="5"/>
  <c r="BK102" i="5"/>
  <c r="J102" i="5"/>
  <c r="BE102" i="5"/>
  <c r="BI101" i="5"/>
  <c r="BH101" i="5"/>
  <c r="BG101" i="5"/>
  <c r="BF101" i="5"/>
  <c r="T101" i="5"/>
  <c r="R101" i="5"/>
  <c r="P101" i="5"/>
  <c r="BK101" i="5"/>
  <c r="J101" i="5"/>
  <c r="BE101" i="5"/>
  <c r="BI100" i="5"/>
  <c r="BH100" i="5"/>
  <c r="BG100" i="5"/>
  <c r="BF100" i="5"/>
  <c r="T100" i="5"/>
  <c r="R100" i="5"/>
  <c r="P100" i="5"/>
  <c r="BK100" i="5"/>
  <c r="J100" i="5"/>
  <c r="BE100" i="5"/>
  <c r="BI99" i="5"/>
  <c r="BH99" i="5"/>
  <c r="BG99" i="5"/>
  <c r="BF99" i="5"/>
  <c r="T99" i="5"/>
  <c r="R99" i="5"/>
  <c r="P99" i="5"/>
  <c r="BK99" i="5"/>
  <c r="J99" i="5"/>
  <c r="BE99" i="5"/>
  <c r="BI98" i="5"/>
  <c r="BH98" i="5"/>
  <c r="BG98" i="5"/>
  <c r="BF98" i="5"/>
  <c r="T98" i="5"/>
  <c r="R98" i="5"/>
  <c r="P98" i="5"/>
  <c r="BK98" i="5"/>
  <c r="J98" i="5"/>
  <c r="BE98" i="5"/>
  <c r="BI97" i="5"/>
  <c r="BH97" i="5"/>
  <c r="BG97" i="5"/>
  <c r="BF97" i="5"/>
  <c r="T97" i="5"/>
  <c r="R97" i="5"/>
  <c r="P97" i="5"/>
  <c r="BK97" i="5"/>
  <c r="J97" i="5"/>
  <c r="BE97" i="5"/>
  <c r="BI96" i="5"/>
  <c r="BH96" i="5"/>
  <c r="BG96" i="5"/>
  <c r="BF96" i="5"/>
  <c r="T96" i="5"/>
  <c r="R96" i="5"/>
  <c r="P96" i="5"/>
  <c r="BK96" i="5"/>
  <c r="J96" i="5"/>
  <c r="BE96" i="5"/>
  <c r="BI95" i="5"/>
  <c r="BH95" i="5"/>
  <c r="BG95" i="5"/>
  <c r="BF95" i="5"/>
  <c r="T95" i="5"/>
  <c r="R95" i="5"/>
  <c r="P95" i="5"/>
  <c r="BK95" i="5"/>
  <c r="J95" i="5"/>
  <c r="BE95" i="5"/>
  <c r="BI94" i="5"/>
  <c r="BH94" i="5"/>
  <c r="BG94" i="5"/>
  <c r="BF94" i="5"/>
  <c r="T94" i="5"/>
  <c r="R94" i="5"/>
  <c r="P94" i="5"/>
  <c r="BK94" i="5"/>
  <c r="J94" i="5"/>
  <c r="BE94" i="5"/>
  <c r="BI93" i="5"/>
  <c r="BH93" i="5"/>
  <c r="BG93" i="5"/>
  <c r="BF93" i="5"/>
  <c r="T93" i="5"/>
  <c r="R93" i="5"/>
  <c r="P93" i="5"/>
  <c r="BK93" i="5"/>
  <c r="J93" i="5"/>
  <c r="BE93" i="5"/>
  <c r="BI92" i="5"/>
  <c r="BH92" i="5"/>
  <c r="BG92" i="5"/>
  <c r="BF92" i="5"/>
  <c r="T92" i="5"/>
  <c r="R92" i="5"/>
  <c r="P92" i="5"/>
  <c r="BK92" i="5"/>
  <c r="J92" i="5"/>
  <c r="BE92" i="5"/>
  <c r="BI91" i="5"/>
  <c r="BH91" i="5"/>
  <c r="BG91" i="5"/>
  <c r="BF91" i="5"/>
  <c r="T91" i="5"/>
  <c r="R91" i="5"/>
  <c r="P91" i="5"/>
  <c r="BK91" i="5"/>
  <c r="J91" i="5"/>
  <c r="BE91" i="5"/>
  <c r="BI90" i="5"/>
  <c r="BH90" i="5"/>
  <c r="BG90" i="5"/>
  <c r="BF90" i="5"/>
  <c r="T90" i="5"/>
  <c r="R90" i="5"/>
  <c r="P90" i="5"/>
  <c r="BK90" i="5"/>
  <c r="J90" i="5"/>
  <c r="BE90" i="5"/>
  <c r="BI89" i="5"/>
  <c r="BH89" i="5"/>
  <c r="BG89" i="5"/>
  <c r="BF89" i="5"/>
  <c r="T89" i="5"/>
  <c r="R89" i="5"/>
  <c r="P89" i="5"/>
  <c r="BK89" i="5"/>
  <c r="J89" i="5"/>
  <c r="BE89" i="5"/>
  <c r="BI88" i="5"/>
  <c r="BH88" i="5"/>
  <c r="BG88" i="5"/>
  <c r="BF88" i="5"/>
  <c r="T88" i="5"/>
  <c r="R88" i="5"/>
  <c r="P88" i="5"/>
  <c r="BK88" i="5"/>
  <c r="J88" i="5"/>
  <c r="BE88" i="5"/>
  <c r="BI87" i="5"/>
  <c r="BH87" i="5"/>
  <c r="BG87" i="5"/>
  <c r="BF87" i="5"/>
  <c r="T87" i="5"/>
  <c r="R87" i="5"/>
  <c r="P87" i="5"/>
  <c r="BK87" i="5"/>
  <c r="J87" i="5"/>
  <c r="BE87" i="5"/>
  <c r="BI86" i="5"/>
  <c r="BH86" i="5"/>
  <c r="BG86" i="5"/>
  <c r="BF86" i="5"/>
  <c r="T86" i="5"/>
  <c r="R86" i="5"/>
  <c r="P86" i="5"/>
  <c r="BK86" i="5"/>
  <c r="J86" i="5"/>
  <c r="BE86" i="5"/>
  <c r="BI85" i="5"/>
  <c r="BH85" i="5"/>
  <c r="BG85" i="5"/>
  <c r="BF85" i="5"/>
  <c r="T85" i="5"/>
  <c r="R85" i="5"/>
  <c r="P85" i="5"/>
  <c r="BK85" i="5"/>
  <c r="J85" i="5"/>
  <c r="BE85" i="5"/>
  <c r="BI84" i="5"/>
  <c r="BH84" i="5"/>
  <c r="BG84" i="5"/>
  <c r="BF84" i="5"/>
  <c r="T84" i="5"/>
  <c r="R84" i="5"/>
  <c r="P84" i="5"/>
  <c r="BK84" i="5"/>
  <c r="J84" i="5"/>
  <c r="BE84" i="5"/>
  <c r="BI83" i="5"/>
  <c r="BH83" i="5"/>
  <c r="BG83" i="5"/>
  <c r="BF83" i="5"/>
  <c r="T83" i="5"/>
  <c r="R83" i="5"/>
  <c r="P83" i="5"/>
  <c r="BK83" i="5"/>
  <c r="J83" i="5"/>
  <c r="BE83" i="5"/>
  <c r="BI82" i="5"/>
  <c r="BH82" i="5"/>
  <c r="BG82" i="5"/>
  <c r="BF82" i="5"/>
  <c r="T82" i="5"/>
  <c r="R82" i="5"/>
  <c r="P82" i="5"/>
  <c r="BK82" i="5"/>
  <c r="J82" i="5"/>
  <c r="BE82" i="5"/>
  <c r="BI81" i="5"/>
  <c r="BH81" i="5"/>
  <c r="BG81" i="5"/>
  <c r="BF81" i="5"/>
  <c r="T81" i="5"/>
  <c r="R81" i="5"/>
  <c r="R79" i="5" s="1"/>
  <c r="P81" i="5"/>
  <c r="BK81" i="5"/>
  <c r="J81" i="5"/>
  <c r="BE81" i="5"/>
  <c r="BI80" i="5"/>
  <c r="F37" i="5"/>
  <c r="BD58" i="1" s="1"/>
  <c r="BH80" i="5"/>
  <c r="BG80" i="5"/>
  <c r="F35" i="5"/>
  <c r="BB58" i="1" s="1"/>
  <c r="BF80" i="5"/>
  <c r="T80" i="5"/>
  <c r="T79" i="5"/>
  <c r="R80" i="5"/>
  <c r="P80" i="5"/>
  <c r="P79" i="5"/>
  <c r="AU58" i="1" s="1"/>
  <c r="BK80" i="5"/>
  <c r="J80" i="5"/>
  <c r="BE80" i="5" s="1"/>
  <c r="F33" i="5"/>
  <c r="AZ58" i="1" s="1"/>
  <c r="F75" i="5"/>
  <c r="F73" i="5"/>
  <c r="E71" i="5"/>
  <c r="F54" i="5"/>
  <c r="F52" i="5"/>
  <c r="E50" i="5"/>
  <c r="J24" i="5"/>
  <c r="E24" i="5"/>
  <c r="J76" i="5" s="1"/>
  <c r="J55" i="5"/>
  <c r="J23" i="5"/>
  <c r="J21" i="5"/>
  <c r="E21" i="5"/>
  <c r="J54" i="5" s="1"/>
  <c r="J75" i="5"/>
  <c r="J20" i="5"/>
  <c r="J18" i="5"/>
  <c r="E18" i="5"/>
  <c r="J17" i="5"/>
  <c r="J12" i="5"/>
  <c r="E7" i="5"/>
  <c r="E48" i="5" s="1"/>
  <c r="E69" i="5"/>
  <c r="J37" i="4"/>
  <c r="J36" i="4"/>
  <c r="AY57" i="1"/>
  <c r="J35" i="4"/>
  <c r="AX57" i="1"/>
  <c r="BI117" i="4"/>
  <c r="BH117" i="4"/>
  <c r="BG117" i="4"/>
  <c r="BF117" i="4"/>
  <c r="T117" i="4"/>
  <c r="R117" i="4"/>
  <c r="P117" i="4"/>
  <c r="BK117" i="4"/>
  <c r="J117" i="4"/>
  <c r="BE117" i="4"/>
  <c r="BI116" i="4"/>
  <c r="BH116" i="4"/>
  <c r="BG116" i="4"/>
  <c r="BF116" i="4"/>
  <c r="T116" i="4"/>
  <c r="R116" i="4"/>
  <c r="P116" i="4"/>
  <c r="BK116" i="4"/>
  <c r="J116" i="4"/>
  <c r="BE116" i="4"/>
  <c r="BI115" i="4"/>
  <c r="BH115" i="4"/>
  <c r="BG115" i="4"/>
  <c r="BF115" i="4"/>
  <c r="T115" i="4"/>
  <c r="R115" i="4"/>
  <c r="P115" i="4"/>
  <c r="BK115" i="4"/>
  <c r="J115" i="4"/>
  <c r="BE115" i="4"/>
  <c r="BI114" i="4"/>
  <c r="BH114" i="4"/>
  <c r="BG114" i="4"/>
  <c r="BF114" i="4"/>
  <c r="T114" i="4"/>
  <c r="R114" i="4"/>
  <c r="P114" i="4"/>
  <c r="BK114" i="4"/>
  <c r="J114" i="4"/>
  <c r="BE114" i="4"/>
  <c r="BI113" i="4"/>
  <c r="BH113" i="4"/>
  <c r="BG113" i="4"/>
  <c r="BF113" i="4"/>
  <c r="T113" i="4"/>
  <c r="R113" i="4"/>
  <c r="P113" i="4"/>
  <c r="BK113" i="4"/>
  <c r="J113" i="4"/>
  <c r="BE113" i="4"/>
  <c r="BI112" i="4"/>
  <c r="BH112" i="4"/>
  <c r="BG112" i="4"/>
  <c r="BF112" i="4"/>
  <c r="T112" i="4"/>
  <c r="R112" i="4"/>
  <c r="P112" i="4"/>
  <c r="BK112" i="4"/>
  <c r="J112" i="4"/>
  <c r="BE112" i="4"/>
  <c r="BI111" i="4"/>
  <c r="BH111" i="4"/>
  <c r="BG111" i="4"/>
  <c r="BF111" i="4"/>
  <c r="T111" i="4"/>
  <c r="R111" i="4"/>
  <c r="P111" i="4"/>
  <c r="BK111" i="4"/>
  <c r="J111" i="4"/>
  <c r="BE111" i="4"/>
  <c r="BI110" i="4"/>
  <c r="BH110" i="4"/>
  <c r="BG110" i="4"/>
  <c r="BF110" i="4"/>
  <c r="T110" i="4"/>
  <c r="R110" i="4"/>
  <c r="P110" i="4"/>
  <c r="BK110" i="4"/>
  <c r="J110" i="4"/>
  <c r="BE110" i="4"/>
  <c r="BI109" i="4"/>
  <c r="BH109" i="4"/>
  <c r="BG109" i="4"/>
  <c r="BF109" i="4"/>
  <c r="T109" i="4"/>
  <c r="R109" i="4"/>
  <c r="P109" i="4"/>
  <c r="BK109" i="4"/>
  <c r="J109" i="4"/>
  <c r="BE109" i="4"/>
  <c r="BI108" i="4"/>
  <c r="BH108" i="4"/>
  <c r="BG108" i="4"/>
  <c r="BF108" i="4"/>
  <c r="T108" i="4"/>
  <c r="R108" i="4"/>
  <c r="P108" i="4"/>
  <c r="BK108" i="4"/>
  <c r="J108" i="4"/>
  <c r="BE108" i="4"/>
  <c r="BI107" i="4"/>
  <c r="BH107" i="4"/>
  <c r="BG107" i="4"/>
  <c r="BF107" i="4"/>
  <c r="T107" i="4"/>
  <c r="R107" i="4"/>
  <c r="P107" i="4"/>
  <c r="BK107" i="4"/>
  <c r="J107" i="4"/>
  <c r="BE107" i="4"/>
  <c r="BI106" i="4"/>
  <c r="BH106" i="4"/>
  <c r="BG106" i="4"/>
  <c r="BF106" i="4"/>
  <c r="T106" i="4"/>
  <c r="R106" i="4"/>
  <c r="P106" i="4"/>
  <c r="BK106" i="4"/>
  <c r="J106" i="4"/>
  <c r="BE106" i="4"/>
  <c r="BI105" i="4"/>
  <c r="BH105" i="4"/>
  <c r="BG105" i="4"/>
  <c r="BF105" i="4"/>
  <c r="T105" i="4"/>
  <c r="R105" i="4"/>
  <c r="P105" i="4"/>
  <c r="BK105" i="4"/>
  <c r="J105" i="4"/>
  <c r="BE105" i="4"/>
  <c r="BI104" i="4"/>
  <c r="BH104" i="4"/>
  <c r="BG104" i="4"/>
  <c r="BF104" i="4"/>
  <c r="T104" i="4"/>
  <c r="R104" i="4"/>
  <c r="P104" i="4"/>
  <c r="BK104" i="4"/>
  <c r="J104" i="4"/>
  <c r="BE104" i="4"/>
  <c r="BI103" i="4"/>
  <c r="BH103" i="4"/>
  <c r="BG103" i="4"/>
  <c r="BF103" i="4"/>
  <c r="T103" i="4"/>
  <c r="R103" i="4"/>
  <c r="P103" i="4"/>
  <c r="BK103" i="4"/>
  <c r="J103" i="4"/>
  <c r="BE103" i="4"/>
  <c r="BI102" i="4"/>
  <c r="BH102" i="4"/>
  <c r="BG102" i="4"/>
  <c r="BF102" i="4"/>
  <c r="T102" i="4"/>
  <c r="R102" i="4"/>
  <c r="P102" i="4"/>
  <c r="BK102" i="4"/>
  <c r="J102" i="4"/>
  <c r="BE102" i="4"/>
  <c r="BI101" i="4"/>
  <c r="BH101" i="4"/>
  <c r="BG101" i="4"/>
  <c r="BF101" i="4"/>
  <c r="T101" i="4"/>
  <c r="R101" i="4"/>
  <c r="P101" i="4"/>
  <c r="BK101" i="4"/>
  <c r="J101" i="4"/>
  <c r="BE101" i="4"/>
  <c r="BI100" i="4"/>
  <c r="BH100" i="4"/>
  <c r="BG100" i="4"/>
  <c r="BF100" i="4"/>
  <c r="T100" i="4"/>
  <c r="R100" i="4"/>
  <c r="P100" i="4"/>
  <c r="BK100" i="4"/>
  <c r="J100" i="4"/>
  <c r="BE100" i="4"/>
  <c r="BI99" i="4"/>
  <c r="BH99" i="4"/>
  <c r="BG99" i="4"/>
  <c r="BF99" i="4"/>
  <c r="T99" i="4"/>
  <c r="R99" i="4"/>
  <c r="P99" i="4"/>
  <c r="BK99" i="4"/>
  <c r="J99" i="4"/>
  <c r="BE99" i="4"/>
  <c r="BI98" i="4"/>
  <c r="BH98" i="4"/>
  <c r="BG98" i="4"/>
  <c r="BF98" i="4"/>
  <c r="T98" i="4"/>
  <c r="R98" i="4"/>
  <c r="P98" i="4"/>
  <c r="BK98" i="4"/>
  <c r="J98" i="4"/>
  <c r="BE98" i="4"/>
  <c r="BI97" i="4"/>
  <c r="BH97" i="4"/>
  <c r="BG97" i="4"/>
  <c r="BF97" i="4"/>
  <c r="T97" i="4"/>
  <c r="R97" i="4"/>
  <c r="P97" i="4"/>
  <c r="BK97" i="4"/>
  <c r="J97" i="4"/>
  <c r="BE97" i="4"/>
  <c r="BI96" i="4"/>
  <c r="BH96" i="4"/>
  <c r="BG96" i="4"/>
  <c r="BF96" i="4"/>
  <c r="T96" i="4"/>
  <c r="R96" i="4"/>
  <c r="P96" i="4"/>
  <c r="BK96" i="4"/>
  <c r="J96" i="4"/>
  <c r="BE96" i="4"/>
  <c r="BI95" i="4"/>
  <c r="BH95" i="4"/>
  <c r="BG95" i="4"/>
  <c r="BF95" i="4"/>
  <c r="T95" i="4"/>
  <c r="R95" i="4"/>
  <c r="P95" i="4"/>
  <c r="BK95" i="4"/>
  <c r="J95" i="4"/>
  <c r="BE95" i="4"/>
  <c r="BI94" i="4"/>
  <c r="BH94" i="4"/>
  <c r="BG94" i="4"/>
  <c r="BF94" i="4"/>
  <c r="T94" i="4"/>
  <c r="R94" i="4"/>
  <c r="P94" i="4"/>
  <c r="BK94" i="4"/>
  <c r="J94" i="4"/>
  <c r="BE94" i="4"/>
  <c r="BI93" i="4"/>
  <c r="BH93" i="4"/>
  <c r="BG93" i="4"/>
  <c r="BF93" i="4"/>
  <c r="T93" i="4"/>
  <c r="R93" i="4"/>
  <c r="P93" i="4"/>
  <c r="BK93" i="4"/>
  <c r="J93" i="4"/>
  <c r="BE93" i="4"/>
  <c r="BI92" i="4"/>
  <c r="BH92" i="4"/>
  <c r="BG92" i="4"/>
  <c r="BF92" i="4"/>
  <c r="T92" i="4"/>
  <c r="R92" i="4"/>
  <c r="P92" i="4"/>
  <c r="BK92" i="4"/>
  <c r="J92" i="4"/>
  <c r="BE92" i="4"/>
  <c r="BI91" i="4"/>
  <c r="BH91" i="4"/>
  <c r="BG91" i="4"/>
  <c r="BF91" i="4"/>
  <c r="T91" i="4"/>
  <c r="R91" i="4"/>
  <c r="P91" i="4"/>
  <c r="BK91" i="4"/>
  <c r="J91" i="4"/>
  <c r="BE91" i="4"/>
  <c r="BI90" i="4"/>
  <c r="BH90" i="4"/>
  <c r="BG90" i="4"/>
  <c r="BF90" i="4"/>
  <c r="T90" i="4"/>
  <c r="R90" i="4"/>
  <c r="P90" i="4"/>
  <c r="BK90" i="4"/>
  <c r="J90" i="4"/>
  <c r="BE90" i="4"/>
  <c r="BI89" i="4"/>
  <c r="BH89" i="4"/>
  <c r="BG89" i="4"/>
  <c r="BF89" i="4"/>
  <c r="T89" i="4"/>
  <c r="R89" i="4"/>
  <c r="P89" i="4"/>
  <c r="BK89" i="4"/>
  <c r="J89" i="4"/>
  <c r="BE89" i="4"/>
  <c r="BI88" i="4"/>
  <c r="BH88" i="4"/>
  <c r="BG88" i="4"/>
  <c r="BF88" i="4"/>
  <c r="T88" i="4"/>
  <c r="R88" i="4"/>
  <c r="P88" i="4"/>
  <c r="BK88" i="4"/>
  <c r="J88" i="4"/>
  <c r="BE88" i="4"/>
  <c r="BI87" i="4"/>
  <c r="BH87" i="4"/>
  <c r="BG87" i="4"/>
  <c r="BF87" i="4"/>
  <c r="T87" i="4"/>
  <c r="R87" i="4"/>
  <c r="P87" i="4"/>
  <c r="BK87" i="4"/>
  <c r="J87" i="4"/>
  <c r="BE87" i="4"/>
  <c r="BI86" i="4"/>
  <c r="BH86" i="4"/>
  <c r="BG86" i="4"/>
  <c r="BF86" i="4"/>
  <c r="T86" i="4"/>
  <c r="R86" i="4"/>
  <c r="P86" i="4"/>
  <c r="BK86" i="4"/>
  <c r="J86" i="4"/>
  <c r="BE86" i="4"/>
  <c r="BI85" i="4"/>
  <c r="BH85" i="4"/>
  <c r="BG85" i="4"/>
  <c r="BF85" i="4"/>
  <c r="T85" i="4"/>
  <c r="R85" i="4"/>
  <c r="P85" i="4"/>
  <c r="BK85" i="4"/>
  <c r="J85" i="4"/>
  <c r="BE85" i="4"/>
  <c r="BI84" i="4"/>
  <c r="BH84" i="4"/>
  <c r="BG84" i="4"/>
  <c r="BF84" i="4"/>
  <c r="T84" i="4"/>
  <c r="R84" i="4"/>
  <c r="P84" i="4"/>
  <c r="BK84" i="4"/>
  <c r="J84" i="4"/>
  <c r="BE84" i="4"/>
  <c r="BI83" i="4"/>
  <c r="BH83" i="4"/>
  <c r="BG83" i="4"/>
  <c r="BF83" i="4"/>
  <c r="T83" i="4"/>
  <c r="R83" i="4"/>
  <c r="P83" i="4"/>
  <c r="BK83" i="4"/>
  <c r="J83" i="4"/>
  <c r="BE83" i="4"/>
  <c r="BI82" i="4"/>
  <c r="BH82" i="4"/>
  <c r="BG82" i="4"/>
  <c r="BF82" i="4"/>
  <c r="T82" i="4"/>
  <c r="R82" i="4"/>
  <c r="P82" i="4"/>
  <c r="BK82" i="4"/>
  <c r="J82" i="4"/>
  <c r="BE82" i="4"/>
  <c r="BI81" i="4"/>
  <c r="BH81" i="4"/>
  <c r="BG81" i="4"/>
  <c r="BF81" i="4"/>
  <c r="T81" i="4"/>
  <c r="R81" i="4"/>
  <c r="R79" i="4" s="1"/>
  <c r="P81" i="4"/>
  <c r="BK81" i="4"/>
  <c r="J81" i="4"/>
  <c r="BE81" i="4"/>
  <c r="BI80" i="4"/>
  <c r="F37" i="4"/>
  <c r="BD57" i="1" s="1"/>
  <c r="BH80" i="4"/>
  <c r="BG80" i="4"/>
  <c r="F35" i="4"/>
  <c r="BB57" i="1" s="1"/>
  <c r="BF80" i="4"/>
  <c r="T80" i="4"/>
  <c r="T79" i="4"/>
  <c r="R80" i="4"/>
  <c r="P80" i="4"/>
  <c r="P79" i="4"/>
  <c r="AU57" i="1" s="1"/>
  <c r="BK80" i="4"/>
  <c r="J80" i="4"/>
  <c r="BE80" i="4" s="1"/>
  <c r="F33" i="4"/>
  <c r="AZ57" i="1" s="1"/>
  <c r="F75" i="4"/>
  <c r="F73" i="4"/>
  <c r="E71" i="4"/>
  <c r="F54" i="4"/>
  <c r="F52" i="4"/>
  <c r="E50" i="4"/>
  <c r="J24" i="4"/>
  <c r="E24" i="4"/>
  <c r="J76" i="4" s="1"/>
  <c r="J55" i="4"/>
  <c r="J23" i="4"/>
  <c r="J21" i="4"/>
  <c r="E21" i="4"/>
  <c r="J54" i="4" s="1"/>
  <c r="J75" i="4"/>
  <c r="J20" i="4"/>
  <c r="J18" i="4"/>
  <c r="E18" i="4"/>
  <c r="J17" i="4"/>
  <c r="J12" i="4"/>
  <c r="E7" i="4"/>
  <c r="E48" i="4" s="1"/>
  <c r="E69" i="4"/>
  <c r="J37" i="3"/>
  <c r="J36" i="3"/>
  <c r="AY56" i="1"/>
  <c r="J35" i="3"/>
  <c r="AX56" i="1"/>
  <c r="BI117" i="3"/>
  <c r="BH117" i="3"/>
  <c r="BG117" i="3"/>
  <c r="BF117" i="3"/>
  <c r="T117" i="3"/>
  <c r="R117" i="3"/>
  <c r="P117" i="3"/>
  <c r="BK117" i="3"/>
  <c r="J117" i="3"/>
  <c r="BE117" i="3"/>
  <c r="BI116" i="3"/>
  <c r="BH116" i="3"/>
  <c r="BG116" i="3"/>
  <c r="BF116" i="3"/>
  <c r="T116" i="3"/>
  <c r="R116" i="3"/>
  <c r="P116" i="3"/>
  <c r="BK116" i="3"/>
  <c r="J116" i="3"/>
  <c r="BE116" i="3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R114" i="3"/>
  <c r="P114" i="3"/>
  <c r="BK114" i="3"/>
  <c r="J114" i="3"/>
  <c r="BE114" i="3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R112" i="3"/>
  <c r="P112" i="3"/>
  <c r="BK112" i="3"/>
  <c r="J112" i="3"/>
  <c r="BE112" i="3"/>
  <c r="BI111" i="3"/>
  <c r="BH111" i="3"/>
  <c r="BG111" i="3"/>
  <c r="BF111" i="3"/>
  <c r="T111" i="3"/>
  <c r="R111" i="3"/>
  <c r="P111" i="3"/>
  <c r="BK111" i="3"/>
  <c r="J111" i="3"/>
  <c r="BE111" i="3"/>
  <c r="BI110" i="3"/>
  <c r="BH110" i="3"/>
  <c r="BG110" i="3"/>
  <c r="BF110" i="3"/>
  <c r="T110" i="3"/>
  <c r="R110" i="3"/>
  <c r="P110" i="3"/>
  <c r="BK110" i="3"/>
  <c r="J110" i="3"/>
  <c r="BE110" i="3"/>
  <c r="BI109" i="3"/>
  <c r="BH109" i="3"/>
  <c r="BG109" i="3"/>
  <c r="BF109" i="3"/>
  <c r="T109" i="3"/>
  <c r="R109" i="3"/>
  <c r="P109" i="3"/>
  <c r="BK109" i="3"/>
  <c r="J109" i="3"/>
  <c r="BE109" i="3"/>
  <c r="BI108" i="3"/>
  <c r="BH108" i="3"/>
  <c r="BG108" i="3"/>
  <c r="BF108" i="3"/>
  <c r="T108" i="3"/>
  <c r="R108" i="3"/>
  <c r="P108" i="3"/>
  <c r="BK108" i="3"/>
  <c r="J108" i="3"/>
  <c r="BE108" i="3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J106" i="3"/>
  <c r="BE106" i="3"/>
  <c r="BI105" i="3"/>
  <c r="BH105" i="3"/>
  <c r="BG105" i="3"/>
  <c r="BF105" i="3"/>
  <c r="T105" i="3"/>
  <c r="R105" i="3"/>
  <c r="P105" i="3"/>
  <c r="BK105" i="3"/>
  <c r="J105" i="3"/>
  <c r="BE105" i="3"/>
  <c r="BI104" i="3"/>
  <c r="BH104" i="3"/>
  <c r="BG104" i="3"/>
  <c r="BF104" i="3"/>
  <c r="T104" i="3"/>
  <c r="R104" i="3"/>
  <c r="P104" i="3"/>
  <c r="BK104" i="3"/>
  <c r="J104" i="3"/>
  <c r="BE104" i="3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R100" i="3"/>
  <c r="P100" i="3"/>
  <c r="BK100" i="3"/>
  <c r="J100" i="3"/>
  <c r="BE100" i="3"/>
  <c r="BI99" i="3"/>
  <c r="BH99" i="3"/>
  <c r="BG99" i="3"/>
  <c r="BF99" i="3"/>
  <c r="T99" i="3"/>
  <c r="R99" i="3"/>
  <c r="P99" i="3"/>
  <c r="BK99" i="3"/>
  <c r="J99" i="3"/>
  <c r="BE99" i="3"/>
  <c r="BI98" i="3"/>
  <c r="BH98" i="3"/>
  <c r="BG98" i="3"/>
  <c r="BF98" i="3"/>
  <c r="T98" i="3"/>
  <c r="R98" i="3"/>
  <c r="P98" i="3"/>
  <c r="BK98" i="3"/>
  <c r="J98" i="3"/>
  <c r="BE98" i="3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/>
  <c r="BI89" i="3"/>
  <c r="BH89" i="3"/>
  <c r="BG89" i="3"/>
  <c r="BF89" i="3"/>
  <c r="T89" i="3"/>
  <c r="R89" i="3"/>
  <c r="P89" i="3"/>
  <c r="BK89" i="3"/>
  <c r="J89" i="3"/>
  <c r="BE89" i="3"/>
  <c r="BI88" i="3"/>
  <c r="BH88" i="3"/>
  <c r="BG88" i="3"/>
  <c r="BF88" i="3"/>
  <c r="T88" i="3"/>
  <c r="R88" i="3"/>
  <c r="P88" i="3"/>
  <c r="BK88" i="3"/>
  <c r="J88" i="3"/>
  <c r="BE88" i="3"/>
  <c r="BI87" i="3"/>
  <c r="BH87" i="3"/>
  <c r="BG87" i="3"/>
  <c r="BF87" i="3"/>
  <c r="T87" i="3"/>
  <c r="R87" i="3"/>
  <c r="P87" i="3"/>
  <c r="BK87" i="3"/>
  <c r="J87" i="3"/>
  <c r="BE87" i="3"/>
  <c r="BI86" i="3"/>
  <c r="BH86" i="3"/>
  <c r="BG86" i="3"/>
  <c r="BF86" i="3"/>
  <c r="T86" i="3"/>
  <c r="R86" i="3"/>
  <c r="P86" i="3"/>
  <c r="BK86" i="3"/>
  <c r="J86" i="3"/>
  <c r="BE86" i="3"/>
  <c r="BI85" i="3"/>
  <c r="BH85" i="3"/>
  <c r="BG85" i="3"/>
  <c r="BF85" i="3"/>
  <c r="T85" i="3"/>
  <c r="R85" i="3"/>
  <c r="P85" i="3"/>
  <c r="BK85" i="3"/>
  <c r="J85" i="3"/>
  <c r="BE85" i="3"/>
  <c r="BI84" i="3"/>
  <c r="BH84" i="3"/>
  <c r="BG84" i="3"/>
  <c r="BF84" i="3"/>
  <c r="T84" i="3"/>
  <c r="R84" i="3"/>
  <c r="P84" i="3"/>
  <c r="BK84" i="3"/>
  <c r="J84" i="3"/>
  <c r="BE84" i="3"/>
  <c r="BI83" i="3"/>
  <c r="BH83" i="3"/>
  <c r="BG83" i="3"/>
  <c r="BF83" i="3"/>
  <c r="T83" i="3"/>
  <c r="R83" i="3"/>
  <c r="P83" i="3"/>
  <c r="BK83" i="3"/>
  <c r="J83" i="3"/>
  <c r="BE83" i="3"/>
  <c r="BI82" i="3"/>
  <c r="BH82" i="3"/>
  <c r="BG82" i="3"/>
  <c r="BF82" i="3"/>
  <c r="T82" i="3"/>
  <c r="R82" i="3"/>
  <c r="P82" i="3"/>
  <c r="BK82" i="3"/>
  <c r="J82" i="3"/>
  <c r="BE82" i="3"/>
  <c r="BI81" i="3"/>
  <c r="BH81" i="3"/>
  <c r="BG81" i="3"/>
  <c r="BF81" i="3"/>
  <c r="T81" i="3"/>
  <c r="R81" i="3"/>
  <c r="R79" i="3" s="1"/>
  <c r="P81" i="3"/>
  <c r="BK81" i="3"/>
  <c r="J81" i="3"/>
  <c r="BE81" i="3"/>
  <c r="BI80" i="3"/>
  <c r="F37" i="3"/>
  <c r="BD56" i="1" s="1"/>
  <c r="BH80" i="3"/>
  <c r="BG80" i="3"/>
  <c r="F35" i="3"/>
  <c r="BB56" i="1" s="1"/>
  <c r="BF80" i="3"/>
  <c r="T80" i="3"/>
  <c r="T79" i="3"/>
  <c r="R80" i="3"/>
  <c r="P80" i="3"/>
  <c r="P79" i="3"/>
  <c r="AU56" i="1" s="1"/>
  <c r="BK80" i="3"/>
  <c r="J80" i="3"/>
  <c r="BE80" i="3" s="1"/>
  <c r="F33" i="3"/>
  <c r="AZ56" i="1" s="1"/>
  <c r="F75" i="3"/>
  <c r="F73" i="3"/>
  <c r="E71" i="3"/>
  <c r="F54" i="3"/>
  <c r="F52" i="3"/>
  <c r="E50" i="3"/>
  <c r="J24" i="3"/>
  <c r="E24" i="3"/>
  <c r="J76" i="3" s="1"/>
  <c r="J55" i="3"/>
  <c r="J23" i="3"/>
  <c r="J21" i="3"/>
  <c r="E21" i="3"/>
  <c r="J54" i="3" s="1"/>
  <c r="J75" i="3"/>
  <c r="J20" i="3"/>
  <c r="J18" i="3"/>
  <c r="E18" i="3"/>
  <c r="J17" i="3"/>
  <c r="J12" i="3"/>
  <c r="E7" i="3"/>
  <c r="E48" i="3" s="1"/>
  <c r="E69" i="3"/>
  <c r="J37" i="2"/>
  <c r="J36" i="2"/>
  <c r="AY55" i="1"/>
  <c r="J35" i="2"/>
  <c r="AX55" i="1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R113" i="2"/>
  <c r="P113" i="2"/>
  <c r="BK113" i="2"/>
  <c r="J113" i="2"/>
  <c r="BE113" i="2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/>
  <c r="BI89" i="2"/>
  <c r="BH89" i="2"/>
  <c r="BG89" i="2"/>
  <c r="BF89" i="2"/>
  <c r="T89" i="2"/>
  <c r="R89" i="2"/>
  <c r="P89" i="2"/>
  <c r="BK89" i="2"/>
  <c r="J89" i="2"/>
  <c r="BE89" i="2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/>
  <c r="BI86" i="2"/>
  <c r="BH86" i="2"/>
  <c r="BG86" i="2"/>
  <c r="BF86" i="2"/>
  <c r="T86" i="2"/>
  <c r="R86" i="2"/>
  <c r="P86" i="2"/>
  <c r="BK86" i="2"/>
  <c r="J86" i="2"/>
  <c r="BE86" i="2"/>
  <c r="BI85" i="2"/>
  <c r="BH85" i="2"/>
  <c r="BG85" i="2"/>
  <c r="BF85" i="2"/>
  <c r="T85" i="2"/>
  <c r="R85" i="2"/>
  <c r="P85" i="2"/>
  <c r="BK85" i="2"/>
  <c r="J85" i="2"/>
  <c r="BE85" i="2"/>
  <c r="BI84" i="2"/>
  <c r="BH84" i="2"/>
  <c r="BG84" i="2"/>
  <c r="BF84" i="2"/>
  <c r="T84" i="2"/>
  <c r="R84" i="2"/>
  <c r="P84" i="2"/>
  <c r="BK84" i="2"/>
  <c r="J84" i="2"/>
  <c r="BE84" i="2"/>
  <c r="BI83" i="2"/>
  <c r="BH83" i="2"/>
  <c r="BG83" i="2"/>
  <c r="BF83" i="2"/>
  <c r="T83" i="2"/>
  <c r="R83" i="2"/>
  <c r="P83" i="2"/>
  <c r="BK83" i="2"/>
  <c r="J83" i="2"/>
  <c r="BE83" i="2"/>
  <c r="BI82" i="2"/>
  <c r="BH82" i="2"/>
  <c r="BG82" i="2"/>
  <c r="BF82" i="2"/>
  <c r="T82" i="2"/>
  <c r="R82" i="2"/>
  <c r="P82" i="2"/>
  <c r="BK82" i="2"/>
  <c r="J82" i="2"/>
  <c r="BE82" i="2"/>
  <c r="BI81" i="2"/>
  <c r="BH81" i="2"/>
  <c r="BG81" i="2"/>
  <c r="BF81" i="2"/>
  <c r="T81" i="2"/>
  <c r="R81" i="2"/>
  <c r="R79" i="2" s="1"/>
  <c r="P81" i="2"/>
  <c r="BK81" i="2"/>
  <c r="J81" i="2"/>
  <c r="BE81" i="2"/>
  <c r="BI80" i="2"/>
  <c r="F37" i="2"/>
  <c r="BD55" i="1" s="1"/>
  <c r="BH80" i="2"/>
  <c r="BG80" i="2"/>
  <c r="F35" i="2"/>
  <c r="BB55" i="1" s="1"/>
  <c r="BF80" i="2"/>
  <c r="T80" i="2"/>
  <c r="T79" i="2"/>
  <c r="R80" i="2"/>
  <c r="P80" i="2"/>
  <c r="P79" i="2"/>
  <c r="AU55" i="1" s="1"/>
  <c r="BK80" i="2"/>
  <c r="J80" i="2"/>
  <c r="BE80" i="2" s="1"/>
  <c r="F33" i="2"/>
  <c r="AZ55" i="1" s="1"/>
  <c r="F75" i="2"/>
  <c r="F73" i="2"/>
  <c r="E71" i="2"/>
  <c r="F54" i="2"/>
  <c r="F52" i="2"/>
  <c r="E50" i="2"/>
  <c r="J24" i="2"/>
  <c r="E24" i="2"/>
  <c r="J76" i="2" s="1"/>
  <c r="J55" i="2"/>
  <c r="J23" i="2"/>
  <c r="J21" i="2"/>
  <c r="E21" i="2"/>
  <c r="J54" i="2" s="1"/>
  <c r="J75" i="2"/>
  <c r="J20" i="2"/>
  <c r="J18" i="2"/>
  <c r="E18" i="2"/>
  <c r="J17" i="2"/>
  <c r="J12" i="2"/>
  <c r="E7" i="2"/>
  <c r="E48" i="2" s="1"/>
  <c r="E69" i="2"/>
  <c r="AS54" i="1"/>
  <c r="L50" i="1"/>
  <c r="AM50" i="1"/>
  <c r="AM49" i="1"/>
  <c r="L49" i="1"/>
  <c r="AM47" i="1"/>
  <c r="L47" i="1"/>
  <c r="L45" i="1"/>
  <c r="L44" i="1"/>
  <c r="J33" i="2" l="1"/>
  <c r="AV55" i="1" s="1"/>
  <c r="J33" i="3"/>
  <c r="AV56" i="1" s="1"/>
  <c r="F36" i="3"/>
  <c r="BC56" i="1" s="1"/>
  <c r="J73" i="4"/>
  <c r="J52" i="4"/>
  <c r="J33" i="4"/>
  <c r="AV57" i="1" s="1"/>
  <c r="F36" i="4"/>
  <c r="BC57" i="1" s="1"/>
  <c r="J73" i="5"/>
  <c r="J52" i="5"/>
  <c r="J33" i="5"/>
  <c r="AV58" i="1" s="1"/>
  <c r="F36" i="5"/>
  <c r="BC58" i="1" s="1"/>
  <c r="J73" i="6"/>
  <c r="J52" i="6"/>
  <c r="J33" i="6"/>
  <c r="AV59" i="1" s="1"/>
  <c r="F36" i="6"/>
  <c r="BC59" i="1" s="1"/>
  <c r="J73" i="7"/>
  <c r="J52" i="7"/>
  <c r="J33" i="7"/>
  <c r="AV60" i="1" s="1"/>
  <c r="F36" i="7"/>
  <c r="BC60" i="1" s="1"/>
  <c r="J74" i="8"/>
  <c r="J52" i="8"/>
  <c r="J59" i="10"/>
  <c r="J30" i="10"/>
  <c r="J59" i="11"/>
  <c r="J30" i="11"/>
  <c r="J73" i="2"/>
  <c r="J52" i="2"/>
  <c r="F36" i="2"/>
  <c r="BC55" i="1" s="1"/>
  <c r="BC54" i="1" s="1"/>
  <c r="J73" i="3"/>
  <c r="J52" i="3"/>
  <c r="F34" i="2"/>
  <c r="BA55" i="1" s="1"/>
  <c r="F34" i="3"/>
  <c r="BA56" i="1" s="1"/>
  <c r="F34" i="4"/>
  <c r="BA57" i="1" s="1"/>
  <c r="F34" i="5"/>
  <c r="BA58" i="1" s="1"/>
  <c r="F34" i="6"/>
  <c r="BA59" i="1" s="1"/>
  <c r="F34" i="7"/>
  <c r="BA60" i="1" s="1"/>
  <c r="F76" i="2"/>
  <c r="F55" i="2"/>
  <c r="BK79" i="2"/>
  <c r="J79" i="2" s="1"/>
  <c r="F76" i="3"/>
  <c r="F55" i="3"/>
  <c r="BK79" i="3"/>
  <c r="J79" i="3" s="1"/>
  <c r="F76" i="4"/>
  <c r="F55" i="4"/>
  <c r="BK79" i="4"/>
  <c r="J79" i="4" s="1"/>
  <c r="F76" i="5"/>
  <c r="F55" i="5"/>
  <c r="BK79" i="5"/>
  <c r="J79" i="5" s="1"/>
  <c r="F76" i="6"/>
  <c r="F55" i="6"/>
  <c r="BK79" i="6"/>
  <c r="J79" i="6" s="1"/>
  <c r="F76" i="7"/>
  <c r="F55" i="7"/>
  <c r="BK79" i="7"/>
  <c r="J79" i="7" s="1"/>
  <c r="F77" i="8"/>
  <c r="F55" i="8"/>
  <c r="AT61" i="1"/>
  <c r="F33" i="9"/>
  <c r="AZ62" i="1" s="1"/>
  <c r="J33" i="9"/>
  <c r="AV62" i="1" s="1"/>
  <c r="J59" i="9"/>
  <c r="J30" i="9"/>
  <c r="J33" i="10"/>
  <c r="AV63" i="1" s="1"/>
  <c r="AT63" i="1" s="1"/>
  <c r="F33" i="10"/>
  <c r="AZ63" i="1" s="1"/>
  <c r="F33" i="11"/>
  <c r="AZ64" i="1" s="1"/>
  <c r="J33" i="11"/>
  <c r="AV64" i="1" s="1"/>
  <c r="AT64" i="1" s="1"/>
  <c r="J34" i="2"/>
  <c r="AW55" i="1" s="1"/>
  <c r="J34" i="3"/>
  <c r="AW56" i="1" s="1"/>
  <c r="J34" i="4"/>
  <c r="AW57" i="1" s="1"/>
  <c r="J34" i="5"/>
  <c r="AW58" i="1" s="1"/>
  <c r="J34" i="6"/>
  <c r="AW59" i="1" s="1"/>
  <c r="J34" i="7"/>
  <c r="AW60" i="1" s="1"/>
  <c r="F33" i="8"/>
  <c r="AZ61" i="1" s="1"/>
  <c r="AZ54" i="1" s="1"/>
  <c r="F34" i="8"/>
  <c r="BA61" i="1" s="1"/>
  <c r="J34" i="9"/>
  <c r="AW62" i="1" s="1"/>
  <c r="F34" i="10"/>
  <c r="BA63" i="1" s="1"/>
  <c r="F37" i="12"/>
  <c r="BD65" i="1" s="1"/>
  <c r="P79" i="12"/>
  <c r="AU65" i="1" s="1"/>
  <c r="AU54" i="1" s="1"/>
  <c r="F35" i="12"/>
  <c r="BB65" i="1" s="1"/>
  <c r="J75" i="13"/>
  <c r="J54" i="13"/>
  <c r="T79" i="13"/>
  <c r="BK80" i="8"/>
  <c r="J80" i="8" s="1"/>
  <c r="J52" i="9"/>
  <c r="F55" i="9"/>
  <c r="J55" i="10"/>
  <c r="J52" i="11"/>
  <c r="F55" i="11"/>
  <c r="F35" i="11"/>
  <c r="BB64" i="1" s="1"/>
  <c r="BB54" i="1" s="1"/>
  <c r="F37" i="11"/>
  <c r="BD64" i="1" s="1"/>
  <c r="BD54" i="1" s="1"/>
  <c r="W33" i="1" s="1"/>
  <c r="AG65" i="1"/>
  <c r="F33" i="13"/>
  <c r="AZ66" i="1" s="1"/>
  <c r="J33" i="13"/>
  <c r="AV66" i="1" s="1"/>
  <c r="AT66" i="1" s="1"/>
  <c r="P79" i="13"/>
  <c r="AU66" i="1" s="1"/>
  <c r="J59" i="13"/>
  <c r="J30" i="13"/>
  <c r="J33" i="12"/>
  <c r="AV65" i="1" s="1"/>
  <c r="AT65" i="1" s="1"/>
  <c r="F33" i="12"/>
  <c r="AZ65" i="1" s="1"/>
  <c r="E69" i="13"/>
  <c r="E48" i="13"/>
  <c r="J55" i="12"/>
  <c r="W29" i="1" l="1"/>
  <c r="AV54" i="1"/>
  <c r="AX54" i="1"/>
  <c r="W31" i="1"/>
  <c r="J59" i="4"/>
  <c r="J30" i="4"/>
  <c r="W32" i="1"/>
  <c r="AY54" i="1"/>
  <c r="J39" i="13"/>
  <c r="AG66" i="1"/>
  <c r="AN66" i="1" s="1"/>
  <c r="J39" i="12"/>
  <c r="J59" i="5"/>
  <c r="J30" i="5"/>
  <c r="BA54" i="1"/>
  <c r="AG63" i="1"/>
  <c r="AN63" i="1" s="1"/>
  <c r="J39" i="10"/>
  <c r="AN65" i="1"/>
  <c r="J30" i="8"/>
  <c r="J59" i="8"/>
  <c r="AT62" i="1"/>
  <c r="J59" i="6"/>
  <c r="J30" i="6"/>
  <c r="AT60" i="1"/>
  <c r="AT59" i="1"/>
  <c r="AT58" i="1"/>
  <c r="AT57" i="1"/>
  <c r="AT56" i="1"/>
  <c r="AG62" i="1"/>
  <c r="AN62" i="1" s="1"/>
  <c r="J39" i="9"/>
  <c r="J59" i="7"/>
  <c r="J30" i="7"/>
  <c r="J59" i="3"/>
  <c r="J30" i="3"/>
  <c r="J59" i="2"/>
  <c r="J30" i="2"/>
  <c r="AG64" i="1"/>
  <c r="AN64" i="1" s="1"/>
  <c r="J39" i="11"/>
  <c r="AT55" i="1"/>
  <c r="AG55" i="1" l="1"/>
  <c r="J39" i="2"/>
  <c r="AG60" i="1"/>
  <c r="AN60" i="1" s="1"/>
  <c r="J39" i="7"/>
  <c r="AG56" i="1"/>
  <c r="AN56" i="1" s="1"/>
  <c r="J39" i="3"/>
  <c r="AG59" i="1"/>
  <c r="AN59" i="1" s="1"/>
  <c r="J39" i="6"/>
  <c r="AG61" i="1"/>
  <c r="AN61" i="1" s="1"/>
  <c r="J39" i="8"/>
  <c r="W30" i="1"/>
  <c r="AW54" i="1"/>
  <c r="AK30" i="1" s="1"/>
  <c r="AG57" i="1"/>
  <c r="AN57" i="1" s="1"/>
  <c r="J39" i="4"/>
  <c r="AK29" i="1"/>
  <c r="AG58" i="1"/>
  <c r="AN58" i="1" s="1"/>
  <c r="J39" i="5"/>
  <c r="AT54" i="1" l="1"/>
  <c r="AG54" i="1"/>
  <c r="AN55" i="1"/>
  <c r="AK26" i="1" l="1"/>
  <c r="AK35" i="1" s="1"/>
  <c r="AN54" i="1"/>
</calcChain>
</file>

<file path=xl/sharedStrings.xml><?xml version="1.0" encoding="utf-8"?>
<sst xmlns="http://schemas.openxmlformats.org/spreadsheetml/2006/main" count="9159" uniqueCount="1104">
  <si>
    <t>Export Komplet</t>
  </si>
  <si>
    <t>VZ</t>
  </si>
  <si>
    <t>2.0</t>
  </si>
  <si>
    <t>ZAMOK</t>
  </si>
  <si>
    <t>False</t>
  </si>
  <si>
    <t>{80cb91f3-b735-487d-b41d-d4326bed8732}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</si>
  <si>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</si>
  <si>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</si>
  <si>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</si>
  <si>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</si>
  <si>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</si>
  <si>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</si>
  <si>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</si>
  <si>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</si>
  <si>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SEE102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</si>
  <si>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</si>
  <si>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</si>
  <si>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DŘT v úseku Pohled - Břeclav - Hodonín</t>
  </si>
  <si>
    <t>KSO:</t>
  </si>
  <si>
    <t/>
  </si>
  <si>
    <t>CC-CZ:</t>
  </si>
  <si>
    <t>Místo:</t>
  </si>
  <si>
    <t>Obvod OŘ Brno</t>
  </si>
  <si>
    <t>Datum:</t>
  </si>
  <si>
    <t>23. 10. 2019</t>
  </si>
  <si>
    <t>Zadavatel:</t>
  </si>
  <si>
    <t>IČ:</t>
  </si>
  <si>
    <t>SŽDC, s.o., OŘ Brno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</si>
  <si>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</si>
  <si>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</si>
  <si>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</si>
  <si>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</si>
  <si>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</si>
  <si>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</si>
  <si>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</si>
  <si>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</si>
  <si>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</si>
  <si>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</si>
  <si>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</si>
  <si>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</si>
  <si>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</si>
  <si>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</si>
  <si>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</si>
  <si>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</si>
  <si>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</si>
  <si>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</si>
  <si>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</si>
  <si>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</si>
  <si>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</si>
  <si>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</si>
  <si>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</si>
  <si>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</si>
  <si>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</si>
  <si>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</si>
  <si>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</si>
  <si>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</si>
  <si>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</si>
  <si>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</si>
  <si>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</si>
  <si>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</si>
  <si>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</si>
  <si>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</si>
  <si>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</si>
  <si>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</si>
  <si>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</si>
  <si>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</si>
  <si>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</si>
  <si>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</si>
  <si>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</si>
  <si>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</si>
  <si>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</si>
  <si>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</si>
  <si>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</si>
  <si>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</si>
  <si>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</si>
  <si>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</si>
  <si>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</si>
  <si>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Žst. Hrušky</t>
  </si>
  <si>
    <t>STA</t>
  </si>
  <si>
    <t>1</t>
  </si>
  <si>
    <t>{7f803e3b-3cc7-490d-8b33-55df813dbd8a}</t>
  </si>
  <si>
    <t>2</t>
  </si>
  <si>
    <t>SO02</t>
  </si>
  <si>
    <t>žst. Moravská Nová Ves</t>
  </si>
  <si>
    <t>{4e43268d-aee1-43d7-8e6d-7051ace8de4b}</t>
  </si>
  <si>
    <t>SO03</t>
  </si>
  <si>
    <t>žst. Lužice</t>
  </si>
  <si>
    <t>{13c2a7f5-9d18-4f3e-a415-a67f67b06fd8}</t>
  </si>
  <si>
    <t>SO04</t>
  </si>
  <si>
    <t>žst. Hodonín</t>
  </si>
  <si>
    <t>{a4105119-e06a-4922-b196-e7c22bf074f9}</t>
  </si>
  <si>
    <t>SO05</t>
  </si>
  <si>
    <t>TS 22kV Hodonín</t>
  </si>
  <si>
    <t>{20732a4f-062b-4f7d-b3ab-05073ab96c07}</t>
  </si>
  <si>
    <t>SO06</t>
  </si>
  <si>
    <t>SpS Letovice</t>
  </si>
  <si>
    <t>{59ebbe4d-8ee6-4431-b53e-58ec4d0b96ca}</t>
  </si>
  <si>
    <t>SO07</t>
  </si>
  <si>
    <t>žst. Vranovice</t>
  </si>
  <si>
    <t>{f92c81e3-9c04-4aec-8ebe-3ad15419205d}</t>
  </si>
  <si>
    <t>SO08</t>
  </si>
  <si>
    <t>žst. Šakvice</t>
  </si>
  <si>
    <t>{7a04b72a-fd2d-44c1-b8d8-c1e3f4c62507}</t>
  </si>
  <si>
    <t>SO09</t>
  </si>
  <si>
    <t>žst. Zaječí</t>
  </si>
  <si>
    <t>{825849b6-57aa-4a1c-bea8-c0b26a7727a9}</t>
  </si>
  <si>
    <t>SO10</t>
  </si>
  <si>
    <t>žst. Podivín</t>
  </si>
  <si>
    <t>{9f1544d7-8757-42f5-8402-66749ffb5608}</t>
  </si>
  <si>
    <t>SO11</t>
  </si>
  <si>
    <t>žst. Pohled</t>
  </si>
  <si>
    <t>{4fb07a6f-b2f8-4570-a214-f0f3516654fb}</t>
  </si>
  <si>
    <t>SO12</t>
  </si>
  <si>
    <t>žst. Přibyslav</t>
  </si>
  <si>
    <t>{aaee9317-14d6-432e-8d20-0bc0add0319b}</t>
  </si>
  <si>
    <t>KRYCÍ LIST SOUPISU PRACÍ</t>
  </si>
  <si>
    <t>Objekt:</t>
  </si>
  <si>
    <t>SO01 - Žst. Hrušky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</si>
  <si>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</si>
  <si>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</si>
  <si>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</si>
  <si>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</si>
  <si>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</si>
  <si>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</si>
  <si>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</si>
  <si>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</si>
  <si>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</si>
  <si>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</si>
  <si>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</si>
  <si>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</si>
  <si>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</si>
  <si>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</si>
  <si>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</si>
  <si>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</si>
  <si>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</si>
  <si>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</si>
  <si>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7496701740</t>
  </si>
  <si>
    <t>DŘT, SKŘ, Elektrodispečink, DDTS DŘT a SKŘ skříně pro automatizaci PLC typ_7 (ABB) Procesorová jednotka CPU (CMU), kom. rozhranní ethernet, serial</t>
  </si>
  <si>
    <t>kus</t>
  </si>
  <si>
    <t>Sborník UOŽI 01 2019</t>
  </si>
  <si>
    <t>8</t>
  </si>
  <si>
    <t>ROZPOCET</t>
  </si>
  <si>
    <t>4</t>
  </si>
  <si>
    <t>1154889266</t>
  </si>
  <si>
    <t>7496701750</t>
  </si>
  <si>
    <t>DŘT, SKŘ, Elektrodispečink, DDTS DŘT a SKŘ skříně pro automatizaci PLC typ_7 (ABB) Napájecí zdroj pro CPU (PSR), 24VDC</t>
  </si>
  <si>
    <t>1729458110</t>
  </si>
  <si>
    <t>3</t>
  </si>
  <si>
    <t>7496701760</t>
  </si>
  <si>
    <t>DŘT, SKŘ, Elektrodispečink, DDTS DŘT a SKŘ skříně pro automatizaci PLC typ_7 (ABB) Napájecí zdroj pro CPU (VG), 230VAC</t>
  </si>
  <si>
    <t>101401181</t>
  </si>
  <si>
    <t>7496701770</t>
  </si>
  <si>
    <t>DŘT, SKŘ, Elektrodispečink, DDTS DŘT a SKŘ skříně pro automatizaci PLC typ_7 (ABB) Vana pro PLC (MPR) včetně kabeláže a konektorů</t>
  </si>
  <si>
    <t>212730794</t>
  </si>
  <si>
    <t>5</t>
  </si>
  <si>
    <t>7496701800</t>
  </si>
  <si>
    <t>DŘT, SKŘ, Elektrodispečink, DDTS DŘT a SKŘ skříně pro automatizaci PLC typ_7 (ABB) Karta (BCU) rozšíření a zakončení sběrnice PLC</t>
  </si>
  <si>
    <t>-871688179</t>
  </si>
  <si>
    <t>6</t>
  </si>
  <si>
    <t>7496701810</t>
  </si>
  <si>
    <t>DŘT, SKŘ, Elektrodispečink, DDTS DŘT a SKŘ skříně pro automatizaci PLC typ_7 (ABB) Výstupní jednotka PLC GO (BA), 16xRO, 12-230V, kompletní</t>
  </si>
  <si>
    <t>1179720803</t>
  </si>
  <si>
    <t>7</t>
  </si>
  <si>
    <t>7496701820</t>
  </si>
  <si>
    <t>DŘT, SKŘ, Elektrodispečink, DDTS DŘT a SKŘ skříně pro automatizaci PLC typ_7 (ABB) Vstupní jednotka PLC GO (BE) 16xDI, 24VDC, kompletní</t>
  </si>
  <si>
    <t>1097056054</t>
  </si>
  <si>
    <t>7494004154</t>
  </si>
  <si>
    <t>Modulární přístroje Přepěťové ochrany Svodiče přepětí typ 3, Imax 10 kA, Uc AC 253 V, výměnné moduly, se signalizací, varistor, jiskřiště, 1+N-pól</t>
  </si>
  <si>
    <t>1405658938</t>
  </si>
  <si>
    <t>9</t>
  </si>
  <si>
    <t>7496700780</t>
  </si>
  <si>
    <t>DŘT, SKŘ, Elektrodispečink, DDTS DŘT a SKŘ skříně pro automatizaci Periférie Základní programové vybavení tlm. jednotky pro objekt ŽST</t>
  </si>
  <si>
    <t>-2081219177</t>
  </si>
  <si>
    <t>10</t>
  </si>
  <si>
    <t>7496702050</t>
  </si>
  <si>
    <t>DŘT, SKŘ, Elektrodispečink, DDTS Elektrodispečink Ostatní Doplnění funkcí aplikace sw řídícího systému</t>
  </si>
  <si>
    <t>1924928095</t>
  </si>
  <si>
    <t>11</t>
  </si>
  <si>
    <t>7496700820</t>
  </si>
  <si>
    <t>DŘT, SKŘ, Elektrodispečink, DDTS DŘT a SKŘ skříně pro automatizaci Periférie SW-ovladače komunikace, parametrizace - pro nadřazený systém</t>
  </si>
  <si>
    <t>-2100479359</t>
  </si>
  <si>
    <t>12</t>
  </si>
  <si>
    <t>7496700310</t>
  </si>
  <si>
    <t>DŘT, SKŘ, Elektrodispečink, DDTS DŘT a SKŘ skříně pro automatizaci Základní switche, switche s podporou POE, konfigurovatelné switche, průmyslové switche do RACKu, vysokorychlostní modemy Optický swirch řady SCALANCE</t>
  </si>
  <si>
    <t>146459142</t>
  </si>
  <si>
    <t>13</t>
  </si>
  <si>
    <t>7491100040</t>
  </si>
  <si>
    <t>Trubková vedení Ohebné elektroinstalační trubky 1429/1 pr.29 320N MONOFLEX</t>
  </si>
  <si>
    <t>m</t>
  </si>
  <si>
    <t>622580282</t>
  </si>
  <si>
    <t>14</t>
  </si>
  <si>
    <t>K</t>
  </si>
  <si>
    <t>7491151030</t>
  </si>
  <si>
    <t>Montáž trubek ohebných elektroinstalačních ochranných z tvrdého PE uložených pevně, průměru do 47 mm - včetně naznačení trasy, rozměření, řezání trubek, kladení, osazení, zajištění a upevnění</t>
  </si>
  <si>
    <t>-1548464183</t>
  </si>
  <si>
    <t>7491200190</t>
  </si>
  <si>
    <t>Elektroinstalační materiál Elektroinstalační lišty a kabelové žlaby Lišta LV 40x15 vkládací bílá 2m</t>
  </si>
  <si>
    <t>128</t>
  </si>
  <si>
    <t>1364157960</t>
  </si>
  <si>
    <t>16</t>
  </si>
  <si>
    <t>7491251010</t>
  </si>
  <si>
    <t>Montáž lišt elektroinstalačních, kabelových žlabů z PVC-U jednokomorových zaklapávacích rozměru 40/40 mm - na konstrukci, omítku apod. včetně spojek, ohybů, rohů, bez krabic</t>
  </si>
  <si>
    <t>64</t>
  </si>
  <si>
    <t>1459355012</t>
  </si>
  <si>
    <t>17</t>
  </si>
  <si>
    <t>7491552012</t>
  </si>
  <si>
    <t>Montáž protipožárních ucpávek a tmelů protipožární ucpávka stěnou nebo stropem tloušťky do 50 cm, do EI 90 min. - protipožární ucpávky včetně příslušenství, vyhotovení a dodání atestu</t>
  </si>
  <si>
    <t>m2</t>
  </si>
  <si>
    <t>-494602384</t>
  </si>
  <si>
    <t>18</t>
  </si>
  <si>
    <t>7496701950</t>
  </si>
  <si>
    <t>DŘT, SKŘ, Elektrodispečink, DDTS Elektrodispečink Ostatní Optický patchcord duplexní ST-ST, multimode, ST-ST, 62,5/125um</t>
  </si>
  <si>
    <t>741752550</t>
  </si>
  <si>
    <t>19</t>
  </si>
  <si>
    <t>7496700140</t>
  </si>
  <si>
    <t>DŘT, SKŘ, Elektrodispečink, DDTS DŘT a SKŘ skříně pro automatizaci Napájecí zdroje Napájecí zdroj externí 230V AC/24V 75W, DIN</t>
  </si>
  <si>
    <t>-296969598</t>
  </si>
  <si>
    <t>20</t>
  </si>
  <si>
    <t>7496600530</t>
  </si>
  <si>
    <t>Vlastní spotřeba Akumulátory UPS 12V /7,2 Ah - gelový s životností min. 5 let</t>
  </si>
  <si>
    <t>-2052096029</t>
  </si>
  <si>
    <t>7496700740</t>
  </si>
  <si>
    <t>DŘT, SKŘ, Elektrodispečink, DDTS DŘT a SKŘ skříně pro automatizaci Periférie Drobný montážní materiál pro telemechanickou jednotku v objektu ŽST</t>
  </si>
  <si>
    <t>2052406490</t>
  </si>
  <si>
    <t>22</t>
  </si>
  <si>
    <t>7496772020</t>
  </si>
  <si>
    <t>Demontáž SKŘ, IPC, PLC sestavení stávající telemechanické jednotky - rozvaděč, PLC</t>
  </si>
  <si>
    <t>113254781</t>
  </si>
  <si>
    <t>23</t>
  </si>
  <si>
    <t>7496753020</t>
  </si>
  <si>
    <t>Montáž SKŘ - DŘT, IPC, PLC rozvaděče s PLC v objektu nástěnného</t>
  </si>
  <si>
    <t>-1428023715</t>
  </si>
  <si>
    <t>24</t>
  </si>
  <si>
    <t>7496753030</t>
  </si>
  <si>
    <t>Montáž SKŘ - DŘT, IPC, PLC instalace, zprovoznění, oživení telemechanické jednotky v objektu ŽST</t>
  </si>
  <si>
    <t>1828342509</t>
  </si>
  <si>
    <t>25</t>
  </si>
  <si>
    <t>7496753040</t>
  </si>
  <si>
    <t>Montáž SKŘ - DŘT, IPC, PLC instalace montážního materiálu v objektu ŽST</t>
  </si>
  <si>
    <t>-530020574</t>
  </si>
  <si>
    <t>26</t>
  </si>
  <si>
    <t>7496753050</t>
  </si>
  <si>
    <t>Montáž SKŘ - DŘT, IPC, PLC připojení, oživení a zprovoznění přenosové cesty v objektu ŽST</t>
  </si>
  <si>
    <t>15481196</t>
  </si>
  <si>
    <t>27</t>
  </si>
  <si>
    <t>7496753080</t>
  </si>
  <si>
    <t>Montáž SKŘ - DŘT, IPC, PLC školení obsluhy na nové telemechanické zařízení</t>
  </si>
  <si>
    <t>-715909796</t>
  </si>
  <si>
    <t>28</t>
  </si>
  <si>
    <t>7496700850</t>
  </si>
  <si>
    <t>DŘT, SKŘ, Elektrodispečink, DDTS DŘT a SKŘ skříně pro automatizaci Periférie Dokumentace skutečného stavu pro nové telemechanické zařízení v objektu ŽST</t>
  </si>
  <si>
    <t>-1054396745</t>
  </si>
  <si>
    <t>29</t>
  </si>
  <si>
    <t>7496753060</t>
  </si>
  <si>
    <t>Montáž SKŘ - DŘT, IPC, PLC provozní zkoušky telemechanické jednotky v objektu ŽST</t>
  </si>
  <si>
    <t>1763929800</t>
  </si>
  <si>
    <t>30</t>
  </si>
  <si>
    <t>7496753085</t>
  </si>
  <si>
    <t>Montáž SKŘ - DŘT, IPC, PLC vypracování revizní zprávy revizním technikem pro objekt</t>
  </si>
  <si>
    <t>564126651</t>
  </si>
  <si>
    <t>31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</si>
  <si>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</si>
  <si>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</si>
  <si>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-912598409</t>
  </si>
  <si>
    <t>32</t>
  </si>
  <si>
    <t>7498351010</t>
  </si>
  <si>
    <t>Vydání průkazu způsobilosti pro funkční celek, provizorní stav - vyhotovení dokladu o silnoproudých zařízeních a vydání průkazu způsobilosti</t>
  </si>
  <si>
    <t>-29044682</t>
  </si>
  <si>
    <t>33</t>
  </si>
  <si>
    <t>7496754035</t>
  </si>
  <si>
    <t>Elektrodispečink SKŘ-DŘT připojení telemechanické cesty na ED, oživení, zprovoznění - 1. směr</t>
  </si>
  <si>
    <t>-815256505</t>
  </si>
  <si>
    <t>34</t>
  </si>
  <si>
    <t>7496700840</t>
  </si>
  <si>
    <t>DŘT, SKŘ, Elektrodispečink, DDTS DŘT a SKŘ skříně pro automatizaci Periférie SW-ovladače komunikace, parametrizace na ED - pro jeden objekt (ŽST, NS, SpS, TS)</t>
  </si>
  <si>
    <t>-723109488</t>
  </si>
  <si>
    <t>35</t>
  </si>
  <si>
    <t>7496754040</t>
  </si>
  <si>
    <t>Elektrodispečink SKŘ-DŘT úprava struktur a řídících programových tabulek ŘS ED pro objekt ŽST</t>
  </si>
  <si>
    <t>1876500039</t>
  </si>
  <si>
    <t>36</t>
  </si>
  <si>
    <t>7496754058</t>
  </si>
  <si>
    <t>Elektrodispečink SKŘ-DŘT odzkoušení upraveného ŘS ED</t>
  </si>
  <si>
    <t>-1839613269</t>
  </si>
  <si>
    <t>37</t>
  </si>
  <si>
    <t>7496754050</t>
  </si>
  <si>
    <t>Elektrodispečink SKŘ-DŘT definice a deklarace struktur dat ŘS ED pro objekt ŽST</t>
  </si>
  <si>
    <t>816744447</t>
  </si>
  <si>
    <t>38</t>
  </si>
  <si>
    <t>7496754074</t>
  </si>
  <si>
    <t>Elektrodispečink SKŘ-DŘT zprovoznění systému s novými daty pro objekt ŽST</t>
  </si>
  <si>
    <t>-597070428</t>
  </si>
  <si>
    <t>39</t>
  </si>
  <si>
    <t>7496754084</t>
  </si>
  <si>
    <t>Elektrodispečink SKŘ-DŘT verifikace signálů a povelů s novými daty pro objekt ŽST</t>
  </si>
  <si>
    <t>-1917050864</t>
  </si>
  <si>
    <t>40</t>
  </si>
  <si>
    <t>7496754092</t>
  </si>
  <si>
    <t>Elektrodispečink SKŘ-DŘT komplexní vyzkoušení ŘS ED</t>
  </si>
  <si>
    <t>383101884</t>
  </si>
  <si>
    <t>SO02 - žst. Moravská Nová Ves</t>
  </si>
  <si>
    <t>34914690</t>
  </si>
  <si>
    <t>-1305217347</t>
  </si>
  <si>
    <t>286541709</t>
  </si>
  <si>
    <t>42379833</t>
  </si>
  <si>
    <t>1748573121</t>
  </si>
  <si>
    <t>2126326547</t>
  </si>
  <si>
    <t>113822524</t>
  </si>
  <si>
    <t>-1981561225</t>
  </si>
  <si>
    <t>-2015978032</t>
  </si>
  <si>
    <t>-1138415986</t>
  </si>
  <si>
    <t>152718955</t>
  </si>
  <si>
    <t>532760483</t>
  </si>
  <si>
    <t>-854152820</t>
  </si>
  <si>
    <t>615521296</t>
  </si>
  <si>
    <t>-1446925545</t>
  </si>
  <si>
    <t>-1923067770</t>
  </si>
  <si>
    <t>7590525157</t>
  </si>
  <si>
    <t>Uložení na rošt kabelu STP/UTP/FTP (do cat. 6) na rošt</t>
  </si>
  <si>
    <t>1348489442</t>
  </si>
  <si>
    <t>7590540524</t>
  </si>
  <si>
    <t>Slaboproudé rozvody, kabely pro přívod a vnitřní instalaci UTP/FTP kategorie 5e 100Mhz  1 Gbps FTP Stíněný plášť, PVC vnitřní, drát</t>
  </si>
  <si>
    <t>-1561294061</t>
  </si>
  <si>
    <t>-1132909523</t>
  </si>
  <si>
    <t>399391284</t>
  </si>
  <si>
    <t>719312162</t>
  </si>
  <si>
    <t>-293038048</t>
  </si>
  <si>
    <t>-1751232622</t>
  </si>
  <si>
    <t>-967621333</t>
  </si>
  <si>
    <t>138192509</t>
  </si>
  <si>
    <t>-24287010</t>
  </si>
  <si>
    <t>-443485207</t>
  </si>
  <si>
    <t>1789208999</t>
  </si>
  <si>
    <t>-1210564598</t>
  </si>
  <si>
    <t>-1093995224</t>
  </si>
  <si>
    <t>-1717399363</t>
  </si>
  <si>
    <t>138148022</t>
  </si>
  <si>
    <t>1141405006</t>
  </si>
  <si>
    <t>1533637139</t>
  </si>
  <si>
    <t>-1086330767</t>
  </si>
  <si>
    <t>-788341919</t>
  </si>
  <si>
    <t>-658982760</t>
  </si>
  <si>
    <t>711055858</t>
  </si>
  <si>
    <t>SO03 - žst. Lužice</t>
  </si>
  <si>
    <t>1569851544</t>
  </si>
  <si>
    <t>-1755754146</t>
  </si>
  <si>
    <t>256643058</t>
  </si>
  <si>
    <t>393798179</t>
  </si>
  <si>
    <t>1990417402</t>
  </si>
  <si>
    <t>-650338756</t>
  </si>
  <si>
    <t>-141533749</t>
  </si>
  <si>
    <t>423621180</t>
  </si>
  <si>
    <t>-1044440322</t>
  </si>
  <si>
    <t>-555370090</t>
  </si>
  <si>
    <t>-863919695</t>
  </si>
  <si>
    <t>-243664662</t>
  </si>
  <si>
    <t>-2056574908</t>
  </si>
  <si>
    <t>1608528443</t>
  </si>
  <si>
    <t>1350255584</t>
  </si>
  <si>
    <t>1456228680</t>
  </si>
  <si>
    <t>-1148765791</t>
  </si>
  <si>
    <t>1540078354</t>
  </si>
  <si>
    <t>1023523245</t>
  </si>
  <si>
    <t>1982940781</t>
  </si>
  <si>
    <t>711543020</t>
  </si>
  <si>
    <t>-1977875736</t>
  </si>
  <si>
    <t>257122845</t>
  </si>
  <si>
    <t>1918492072</t>
  </si>
  <si>
    <t>-555833281</t>
  </si>
  <si>
    <t>-1142521170</t>
  </si>
  <si>
    <t>-1247826087</t>
  </si>
  <si>
    <t>1930660333</t>
  </si>
  <si>
    <t>1547360538</t>
  </si>
  <si>
    <t>10701413</t>
  </si>
  <si>
    <t>-183163631</t>
  </si>
  <si>
    <t>-1157494208</t>
  </si>
  <si>
    <t>216133272</t>
  </si>
  <si>
    <t>-871129220</t>
  </si>
  <si>
    <t>-1229824058</t>
  </si>
  <si>
    <t>1018715992</t>
  </si>
  <si>
    <t>-397600950</t>
  </si>
  <si>
    <t>1474625224</t>
  </si>
  <si>
    <t>SO04 - žst. Hodonín</t>
  </si>
  <si>
    <t>-1554402843</t>
  </si>
  <si>
    <t>71503320</t>
  </si>
  <si>
    <t>1964201209</t>
  </si>
  <si>
    <t>-1842972587</t>
  </si>
  <si>
    <t>-61219426</t>
  </si>
  <si>
    <t>-963028265</t>
  </si>
  <si>
    <t>-491747531</t>
  </si>
  <si>
    <t>630802373</t>
  </si>
  <si>
    <t>-2065413822</t>
  </si>
  <si>
    <t>-738947728</t>
  </si>
  <si>
    <t>-373138608</t>
  </si>
  <si>
    <t>1813166758</t>
  </si>
  <si>
    <t>751234438</t>
  </si>
  <si>
    <t>-1722102032</t>
  </si>
  <si>
    <t>1599494892</t>
  </si>
  <si>
    <t>965940754</t>
  </si>
  <si>
    <t>543879687</t>
  </si>
  <si>
    <t>892503368</t>
  </si>
  <si>
    <t>7590545014</t>
  </si>
  <si>
    <t>Montáž vodiče sdělovacího izolovaného v trubce nebo liště - zatažení vodičů do trubek nebo lišt, úplná inslalace včetně manipulace s vodičem, prozvonění a označení, včetně pročištění trubky, otevření a zavření krabic. Bez zapojení</t>
  </si>
  <si>
    <t>2076016717</t>
  </si>
  <si>
    <t>7492800010</t>
  </si>
  <si>
    <t>Sdělovací kabely pro silnoproudé aplikace Metalické kabely - nehořlavé Optický multimod (MM) 2 vlákna</t>
  </si>
  <si>
    <t>418327839</t>
  </si>
  <si>
    <t>7492800020</t>
  </si>
  <si>
    <t>Sdělovací kabely pro silnoproudé aplikace Metalické kabely - nehořlavé ST konektor na kabel optický multimod (MM)</t>
  </si>
  <si>
    <t>-611138451</t>
  </si>
  <si>
    <t>1528445875</t>
  </si>
  <si>
    <t>-907927062</t>
  </si>
  <si>
    <t>1778709191</t>
  </si>
  <si>
    <t>-380911513</t>
  </si>
  <si>
    <t>902621943</t>
  </si>
  <si>
    <t>-1520707744</t>
  </si>
  <si>
    <t>453364392</t>
  </si>
  <si>
    <t>2029844952</t>
  </si>
  <si>
    <t>-2116724313</t>
  </si>
  <si>
    <t>-787391023</t>
  </si>
  <si>
    <t>1227764152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</si>
  <si>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</si>
  <si>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</si>
  <si>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-689424496</t>
  </si>
  <si>
    <t>647687751</t>
  </si>
  <si>
    <t>-1856392678</t>
  </si>
  <si>
    <t>20278052</t>
  </si>
  <si>
    <t>1645724167</t>
  </si>
  <si>
    <t>667495682</t>
  </si>
  <si>
    <t>-613580248</t>
  </si>
  <si>
    <t>-1262062090</t>
  </si>
  <si>
    <t>41</t>
  </si>
  <si>
    <t>-574823647</t>
  </si>
  <si>
    <t>42</t>
  </si>
  <si>
    <t>-847278156</t>
  </si>
  <si>
    <t>SO05 - TS 22kV Hodonín</t>
  </si>
  <si>
    <t>-2021550019</t>
  </si>
  <si>
    <t>1077466370</t>
  </si>
  <si>
    <t>-763600091</t>
  </si>
  <si>
    <t>-560757000</t>
  </si>
  <si>
    <t>1671592051</t>
  </si>
  <si>
    <t>910466465</t>
  </si>
  <si>
    <t>7496700810</t>
  </si>
  <si>
    <t>DŘT, SKŘ, Elektrodispečink, DDTS DŘT a SKŘ skříně pro automatizaci Periférie Základní programové vybavení tlm. jednotky pro objekt TS</t>
  </si>
  <si>
    <t>-137239073</t>
  </si>
  <si>
    <t>-2123408131</t>
  </si>
  <si>
    <t>-1908914297</t>
  </si>
  <si>
    <t>7496700350</t>
  </si>
  <si>
    <t>DŘT, SKŘ, Elektrodispečink, DDTS DŘT a SKŘ skříně pro automatizaci Ethernet sériová linka,ethernet optika, sériová linka optika, převodníky mezi sériovými linkami RS-232,422,485 SHDSL modem, 15.3Mbit/s, point-point, 15km</t>
  </si>
  <si>
    <t>1486310199</t>
  </si>
  <si>
    <t>1076177959</t>
  </si>
  <si>
    <t>7596001535</t>
  </si>
  <si>
    <t>Rádiová zařízení Translátor datový DS252, 150 ?, 2Mb/s, 4 kV</t>
  </si>
  <si>
    <t>-1899768411</t>
  </si>
  <si>
    <t>-369957918</t>
  </si>
  <si>
    <t>7590540284</t>
  </si>
  <si>
    <t>312382713</t>
  </si>
  <si>
    <t>7496700760</t>
  </si>
  <si>
    <t>DŘT, SKŘ, Elektrodispečink, DDTS DŘT a SKŘ skříně pro automatizaci Periférie Drobný montážní materiál pro telemechanickou jednotku v objektu SpS, TS</t>
  </si>
  <si>
    <t>-122525537</t>
  </si>
  <si>
    <t>-1860864310</t>
  </si>
  <si>
    <t>1479500799</t>
  </si>
  <si>
    <t>7496753036</t>
  </si>
  <si>
    <t>Montáž SKŘ - DŘT, IPC, PLC instalace, zprovoznění, oživení telemechanické jednotky v objektu TS</t>
  </si>
  <si>
    <t>596969275</t>
  </si>
  <si>
    <t>7496753044</t>
  </si>
  <si>
    <t>Montáž SKŘ - DŘT, IPC, PLC instalace montážního materiálu v objektu SpS, TS</t>
  </si>
  <si>
    <t>-1188236051</t>
  </si>
  <si>
    <t>7496753054</t>
  </si>
  <si>
    <t>Montáž SKŘ - DŘT, IPC, PLC připojení, oživení a zprovoznění přenosové cesty v objektu SpS, TS</t>
  </si>
  <si>
    <t>-128739588</t>
  </si>
  <si>
    <t>-454414818</t>
  </si>
  <si>
    <t>7496700870</t>
  </si>
  <si>
    <t>DŘT, SKŘ, Elektrodispečink, DDTS DŘT a SKŘ skříně pro automatizaci Periférie Dokumentace skutečného stavu pro nové telemechanické zařízení v objektu SpS, TS</t>
  </si>
  <si>
    <t>-498807711</t>
  </si>
  <si>
    <t>1990642891</t>
  </si>
  <si>
    <t>2041835436</t>
  </si>
  <si>
    <t>635221211</t>
  </si>
  <si>
    <t>750243012</t>
  </si>
  <si>
    <t>436918888</t>
  </si>
  <si>
    <t>7496754046</t>
  </si>
  <si>
    <t>Elektrodispečink SKŘ-DŘT úprava struktur a řídících programových tabulek ŘS ED pro objekt TS</t>
  </si>
  <si>
    <t>-1118830766</t>
  </si>
  <si>
    <t>-554168702</t>
  </si>
  <si>
    <t>7496754080</t>
  </si>
  <si>
    <t>Elektrodispečink SKŘ-DŘT zprovoznění systému s novými daty pro objekt TS</t>
  </si>
  <si>
    <t>2102238264</t>
  </si>
  <si>
    <t>7496754090</t>
  </si>
  <si>
    <t>Elektrodispečink SKŘ-DŘT verifikace signálů a povelů s novými daty pro objekt TS</t>
  </si>
  <si>
    <t>-5019802</t>
  </si>
  <si>
    <t>-663447561</t>
  </si>
  <si>
    <t>SO06 - SpS Letovice</t>
  </si>
  <si>
    <t>-486710364</t>
  </si>
  <si>
    <t>1017416669</t>
  </si>
  <si>
    <t>472406195</t>
  </si>
  <si>
    <t>-46356098</t>
  </si>
  <si>
    <t>-575306884</t>
  </si>
  <si>
    <t>1170795429</t>
  </si>
  <si>
    <t>1884542134</t>
  </si>
  <si>
    <t>7496700800</t>
  </si>
  <si>
    <t>DŘT, SKŘ, Elektrodispečink, DDTS DŘT a SKŘ skříně pro automatizaci Periférie Základní programové vybavení tlm. jednotky pro objekt SpS</t>
  </si>
  <si>
    <t>-464081911</t>
  </si>
  <si>
    <t>-315093797</t>
  </si>
  <si>
    <t>-2000614742</t>
  </si>
  <si>
    <t>-130190972</t>
  </si>
  <si>
    <t>1501118278</t>
  </si>
  <si>
    <t>-494225129</t>
  </si>
  <si>
    <t>919454025</t>
  </si>
  <si>
    <t>7496651015</t>
  </si>
  <si>
    <t>Montáž rozvaděčů vlastní spotřeby stejnosměrných s bateriemi - montáž rozvodnice, rozvaděče řídícího systému, zobrazovací dotykové obrazovky, optického převodníku, jistících a ochranných prvků, stykačů, svodiče přepětí, měření, přípojnic, vývodů, měniče nn/mn, svorkovnic, nosných konstrukcí, kotevních a spojovacích prvků, montáž na stavební konstrukci, do niky nebo na nosnou konstrukci, propojení, kontrola spojů, dodávka softwarového vybavení a jeho zprovoznění na úrovní místního řízení a předávání vazebních podmínek a hlášek na nadřazený řídící systém - komunikace s DŘT, nastavení jištění, provedení zkoušek, dodání atestů a revizních zpráv</t>
  </si>
  <si>
    <t>642124240</t>
  </si>
  <si>
    <t>7496600060</t>
  </si>
  <si>
    <t>Vlastní spotřeba Rozvaděče vlastní spotřeby, bezvýpadkové 24V DC, včetně vybavení, bez měničů nn/mn</t>
  </si>
  <si>
    <t>-283925888</t>
  </si>
  <si>
    <t>7496652010</t>
  </si>
  <si>
    <t>Montáž usměrňovačů/nabíječů do 230/110 V DC do 230 V - včetně propojení silových a ovládacích kabelů, nastavení a seřízení usměrňovače, provedení zkoušek, dodání atestů a revizních zpráv</t>
  </si>
  <si>
    <t>492003107</t>
  </si>
  <si>
    <t>7496600440</t>
  </si>
  <si>
    <t>Vlastní spotřeba Usměrňovače 230/24 V DC 20A</t>
  </si>
  <si>
    <t>-381738424</t>
  </si>
  <si>
    <t>7496655010</t>
  </si>
  <si>
    <t>Montáž staničních baterií (akumulátorů) gelových do 12 V do 20 Ah - montáž článků akumulátorové baterie včetně proudových propojek, propojení, kontrola spojů, provedení zkoušek, dodání atestů a revizních zpráv</t>
  </si>
  <si>
    <t>951091604</t>
  </si>
  <si>
    <t>7496600580</t>
  </si>
  <si>
    <t>Vlastní spotřeba Akumulátory Staniční olověné ventilem řízené gelové baterie (záložní baterie VRLA) 12V/21 Ah</t>
  </si>
  <si>
    <t>-1777303872</t>
  </si>
  <si>
    <t>2140244563</t>
  </si>
  <si>
    <t>123803659</t>
  </si>
  <si>
    <t>956672223</t>
  </si>
  <si>
    <t>7496753034</t>
  </si>
  <si>
    <t>Montáž SKŘ - DŘT, IPC, PLC instalace, zprovoznění, oživení telemechanické jednotky v objektu SpS</t>
  </si>
  <si>
    <t>150916928</t>
  </si>
  <si>
    <t>-993441007</t>
  </si>
  <si>
    <t>2046687280</t>
  </si>
  <si>
    <t>-592111742</t>
  </si>
  <si>
    <t>2102170005</t>
  </si>
  <si>
    <t>7496753064</t>
  </si>
  <si>
    <t>Montáž SKŘ - DŘT, IPC, PLC provozní zkoušky telemechanické jednotky v objektu SpS</t>
  </si>
  <si>
    <t>-1142341363</t>
  </si>
  <si>
    <t>-283794255</t>
  </si>
  <si>
    <t>1714735019</t>
  </si>
  <si>
    <t>-2140629920</t>
  </si>
  <si>
    <t>387695937</t>
  </si>
  <si>
    <t>-465564297</t>
  </si>
  <si>
    <t>1797824095</t>
  </si>
  <si>
    <t>7496754044</t>
  </si>
  <si>
    <t>Elektrodispečink SKŘ-DŘT úprava struktur a řídících programových tabulek ŘS ED pro objekt SpS</t>
  </si>
  <si>
    <t>580246167</t>
  </si>
  <si>
    <t>7496754054</t>
  </si>
  <si>
    <t>Elektrodispečink SKŘ-DŘT definice a deklarace struktur dat ŘS ED pro objekt SpS</t>
  </si>
  <si>
    <t>-27786815</t>
  </si>
  <si>
    <t>7496754078</t>
  </si>
  <si>
    <t>Elektrodispečink SKŘ-DŘT zprovoznění systému s novými daty pro objekt SpS</t>
  </si>
  <si>
    <t>-1406674855</t>
  </si>
  <si>
    <t>7496754088</t>
  </si>
  <si>
    <t>Elektrodispečink SKŘ-DŘT verifikace signálů a povelů s novými daty pro objekt SpS</t>
  </si>
  <si>
    <t>1071208529</t>
  </si>
  <si>
    <t>1188094490</t>
  </si>
  <si>
    <t>SO07 - žst. Vranovice</t>
  </si>
  <si>
    <t>OST - Ostatní</t>
  </si>
  <si>
    <t>OST</t>
  </si>
  <si>
    <t>Ostatní</t>
  </si>
  <si>
    <t>512</t>
  </si>
  <si>
    <t>1833050004</t>
  </si>
  <si>
    <t>7491200270</t>
  </si>
  <si>
    <t>Elektroinstalační materiál Elektroinstalační lišty a kabelové žlaby Lišta LH 60x40 vkládací bílá 3m</t>
  </si>
  <si>
    <t>2132742775</t>
  </si>
  <si>
    <t>7492551010</t>
  </si>
  <si>
    <t>Montáž vodičů jednožílových Cu do 16 mm2 - uložení na rošty, pod omítku, do rozvaděče apod.</t>
  </si>
  <si>
    <t>1880667827</t>
  </si>
  <si>
    <t>7492500090</t>
  </si>
  <si>
    <t>Kabely, vodiče, šňůry Cu - nn Vodič jednožílový Cu, plastová izolace H05V-U 1 černý (CY)</t>
  </si>
  <si>
    <t>-1569673107</t>
  </si>
  <si>
    <t>7492500110</t>
  </si>
  <si>
    <t>Kabely, vodiče, šňůry Cu - nn Vodič jednožílový Cu, plastová izolace H05V-U 1 rudý (CY)</t>
  </si>
  <si>
    <t>1805715582</t>
  </si>
  <si>
    <t>7492500130</t>
  </si>
  <si>
    <t>Kabely, vodiče, šňůry Cu - nn Vodič jednožílový Cu, plastová izolace H05V-U 1 tm.modrý (CY)</t>
  </si>
  <si>
    <t>-856227013</t>
  </si>
  <si>
    <t>7492553010</t>
  </si>
  <si>
    <t>Montáž kabelů 2- a 3-žílových Cu do 16 mm2 - uložení do země, chráničky, na rošty, pod omítku apod.</t>
  </si>
  <si>
    <t>-1510806038</t>
  </si>
  <si>
    <t>7492501770</t>
  </si>
  <si>
    <t>Kabely, vodiče, šňůry Cu - nn Kabel silový 2 a 3-žílový Cu, plastová izolace CYKY 3J2,5  (3Cx 2,5)</t>
  </si>
  <si>
    <t>297266252</t>
  </si>
  <si>
    <t>7492501690</t>
  </si>
  <si>
    <t>Kabely, vodiče, šňůry Cu - nn Kabel silový 2 a 3-žílový Cu, plastová izolace CYKY 2O1,5 (2Dx1,5)</t>
  </si>
  <si>
    <t>479997672</t>
  </si>
  <si>
    <t>7494251012</t>
  </si>
  <si>
    <t>Montáž rozvaděčů skříňových oceloplechových IP40, prázdných jednostranného pole výška do 2 250 mm hloubka do 800 mm š 600-800 mm - včetně bočních zákrytů, dodání atestů a celkové revizní zprávy včetně kusové zkoušky, neobsahuje elektrovýzbroj</t>
  </si>
  <si>
    <t>-642462151</t>
  </si>
  <si>
    <t>7494001392</t>
  </si>
  <si>
    <t>Rozvodnicové a rozváděčové skříně Distri Rozváděčové skříně Řadové (IP40) - oceloplechové krytí IP40, dvoukřídlé dveře, V x Š x H 2200 x 1200 x 800</t>
  </si>
  <si>
    <t>1794047942</t>
  </si>
  <si>
    <t>7494002134</t>
  </si>
  <si>
    <t>Rozvodnicové a rozváděčové skříně Distri Rozváděčové skříně Příslušenství Boční kryty V x H 2200 x 1000, sada 2 ks, pro např. QA55</t>
  </si>
  <si>
    <t>-769630914</t>
  </si>
  <si>
    <t>7494002218</t>
  </si>
  <si>
    <t>Rozvodnicové a rozváděčové skříně Distri Rozváděčové skříně Příslušenství Podstavce 100 mm výška 100 mm, Š x H 1200 x 800, pro např. QA55, QA40</t>
  </si>
  <si>
    <t>263848168</t>
  </si>
  <si>
    <t>7494002470</t>
  </si>
  <si>
    <t>Rozvodnicové a rozváděčové skříně Distri Rozváděčové skříně Příslušenství Montážní panely montážní panel skříň V x Š 2200 x 1200, sada držáků - 4 ks, pro např. QA</t>
  </si>
  <si>
    <t>1995618826</t>
  </si>
  <si>
    <t>7494271015</t>
  </si>
  <si>
    <t>Demontáž rozvaděčů 1 kusu pole nn - včetně demontáže přívodních, vývodových kabelů, rámu apod., včetně nakládky rozvaděče na určený prostředek</t>
  </si>
  <si>
    <t>-901321787</t>
  </si>
  <si>
    <t>7494559020</t>
  </si>
  <si>
    <t>Montáž relé paticového včetně patice</t>
  </si>
  <si>
    <t>714863891</t>
  </si>
  <si>
    <t>7494004696</t>
  </si>
  <si>
    <t>Modulární přístroje Ostatní přístroje -modulární přístroje Pomocná relé Miniaturní výkonové relé do patice 250V AC, 12A, 2P</t>
  </si>
  <si>
    <t>-1607658532</t>
  </si>
  <si>
    <t>7494004726</t>
  </si>
  <si>
    <t>Modulární přístroje Ostatní přístroje -modulární přístroje Relé - příslušenství Patice pro miniaturní výkonové relé na DIN lištu 2 pól., 12A</t>
  </si>
  <si>
    <t>1167405973</t>
  </si>
  <si>
    <t>7494004694</t>
  </si>
  <si>
    <t>Modulární přístroje Ostatní přístroje -modulární přístroje Pomocná relé Průmyslové výkonové relé 250V AC, 8A, 2P</t>
  </si>
  <si>
    <t>-971287021</t>
  </si>
  <si>
    <t>7494004730</t>
  </si>
  <si>
    <t>Modulární přístroje Ostatní přístroje -modulární přístroje Relé - příslušenství Patice pro miniaturní výkonové relé na DIN lištu 4 pól., 6A</t>
  </si>
  <si>
    <t>-2094054260</t>
  </si>
  <si>
    <t>7494559030</t>
  </si>
  <si>
    <t>Montáž relé příslušenství k relé</t>
  </si>
  <si>
    <t>1685071307</t>
  </si>
  <si>
    <t>7494004734</t>
  </si>
  <si>
    <t>Modulární přístroje Ostatní přístroje -modulární přístroje Relé - příslušenství LED modul zelená  110 - 230 V AC</t>
  </si>
  <si>
    <t>-1293834623</t>
  </si>
  <si>
    <t>7494756010</t>
  </si>
  <si>
    <t>Montáž svornic řadových nn včetně upevnění a štítku pro Cu/Al vodiče do 2,5 mm2 - do rozvaděče nebo skříně</t>
  </si>
  <si>
    <t>401261538</t>
  </si>
  <si>
    <t>7494010366</t>
  </si>
  <si>
    <t>Přístroje pro spínání a ovládání Svornice a pomocný materiál Svornice Svorka RSA  2,5 A řadová bílá</t>
  </si>
  <si>
    <t>1905970792</t>
  </si>
  <si>
    <t>7494758010</t>
  </si>
  <si>
    <t>Montáž ostatních zařízení rozvaděčů nn přístrojový rošt - do rozvaděče nebo skříně</t>
  </si>
  <si>
    <t>-1565408803</t>
  </si>
  <si>
    <t>7494010568</t>
  </si>
  <si>
    <t>Přístroje pro spínání a ovládání Svornice a pomocný materiál Ostatní Přístrojový rošt do rozvaděče nn</t>
  </si>
  <si>
    <t>1356862992</t>
  </si>
  <si>
    <t>7494758020</t>
  </si>
  <si>
    <t>Montáž ostatních zařízení rozvaděčů nn označovací štítek - do rozvaděče nebo skříně</t>
  </si>
  <si>
    <t>-1941397492</t>
  </si>
  <si>
    <t>7494010572</t>
  </si>
  <si>
    <t>Přístroje pro spínání a ovládání Svornice a pomocný materiál Ostatní Označovací štítek do rozvaděče nn</t>
  </si>
  <si>
    <t>137216190</t>
  </si>
  <si>
    <t>7494758025</t>
  </si>
  <si>
    <t>Montáž ostatních zařízení rozvaděčů nn obal na výkresy do rozvaděče - do rozvaděče nebo skříně</t>
  </si>
  <si>
    <t>706623470</t>
  </si>
  <si>
    <t>7494010574</t>
  </si>
  <si>
    <t>Přístroje pro spínání a ovládání Svornice a pomocný materiál Ostatní Obal na výkresy do rozvaděče nn</t>
  </si>
  <si>
    <t>-1207753583</t>
  </si>
  <si>
    <t>734303221</t>
  </si>
  <si>
    <t>7498251010</t>
  </si>
  <si>
    <t>Zkoušky a prohlídky rozvodných zařízení kontrola rozvaděčů nn silových, manipulačních, ovládacích, reléových, stejnosměrných 1 pole - kontrola, revize, seřízení a uvedení do provozu zařízení včetně vystavení protokolu</t>
  </si>
  <si>
    <t>1926489712</t>
  </si>
  <si>
    <t>7498455010</t>
  </si>
  <si>
    <t>Zkoušky vodičů a kabelů ovládacích jakéhokoliv počtu žil - měření kabelu, vodiče včetně vyhotovení protokolu</t>
  </si>
  <si>
    <t>1175018686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</si>
  <si>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</si>
  <si>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</si>
  <si>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</si>
  <si>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-276983339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</si>
  <si>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</si>
  <si>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</si>
  <si>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-1929572848</t>
  </si>
  <si>
    <t>7499151030</t>
  </si>
  <si>
    <t>Dokončovací práce zkušební provoz - včetně prokázání technických a kvalitativních parametrů zařízení</t>
  </si>
  <si>
    <t>-699431274</t>
  </si>
  <si>
    <t>7499151040</t>
  </si>
  <si>
    <t>Dokončovací práce zaškolení obsluhy - seznámení obsluhy s funkcemi zařízení včetně odevzdání dokumentace skutečného provedení</t>
  </si>
  <si>
    <t>951361893</t>
  </si>
  <si>
    <t>7590545116</t>
  </si>
  <si>
    <t>Montáž kabelu SEKU, SYKFY do žlabu</t>
  </si>
  <si>
    <t>1532031976</t>
  </si>
  <si>
    <t>7590540075</t>
  </si>
  <si>
    <t>Slaboproudé rozvody, kabely pro přívod a vnitřní instalaci Instalační kabely SYKFY  30 x 2 x 0,5</t>
  </si>
  <si>
    <t>1799058489</t>
  </si>
  <si>
    <t>7590545142</t>
  </si>
  <si>
    <t>Příprava kabelu na rošt do 30 žil</t>
  </si>
  <si>
    <t>-1004499573</t>
  </si>
  <si>
    <t>7590555286</t>
  </si>
  <si>
    <t>Ukončení kabelu návěstního nelepící páskou do 19x1/1,5</t>
  </si>
  <si>
    <t>-992351819</t>
  </si>
  <si>
    <t>7590555400</t>
  </si>
  <si>
    <t>Montáž sběrnice svorkovnicové</t>
  </si>
  <si>
    <t>233213739</t>
  </si>
  <si>
    <t>43</t>
  </si>
  <si>
    <t>7593311000</t>
  </si>
  <si>
    <t>Konstrukční díly Svorkovnice 10ti dílná  (CV721225033)</t>
  </si>
  <si>
    <t>108490149</t>
  </si>
  <si>
    <t>SO08 - žst. Šakvice</t>
  </si>
  <si>
    <t>-1905085384</t>
  </si>
  <si>
    <t>586726324</t>
  </si>
  <si>
    <t>-153377095</t>
  </si>
  <si>
    <t>1072653250</t>
  </si>
  <si>
    <t>1084804194</t>
  </si>
  <si>
    <t>235582053</t>
  </si>
  <si>
    <t>274143389</t>
  </si>
  <si>
    <t>26695930</t>
  </si>
  <si>
    <t>-1823830374</t>
  </si>
  <si>
    <t>2053583773</t>
  </si>
  <si>
    <t>-1102521112</t>
  </si>
  <si>
    <t>-467410487</t>
  </si>
  <si>
    <t>-1849255158</t>
  </si>
  <si>
    <t>1719522877</t>
  </si>
  <si>
    <t>-339920716</t>
  </si>
  <si>
    <t>232446610</t>
  </si>
  <si>
    <t>-1815428329</t>
  </si>
  <si>
    <t>168304229</t>
  </si>
  <si>
    <t>-407236637</t>
  </si>
  <si>
    <t>-485886121</t>
  </si>
  <si>
    <t>-1279955793</t>
  </si>
  <si>
    <t>1867227163</t>
  </si>
  <si>
    <t>-885575660</t>
  </si>
  <si>
    <t>-1898580168</t>
  </si>
  <si>
    <t>-1401467418</t>
  </si>
  <si>
    <t>1520089744</t>
  </si>
  <si>
    <t>1016209346</t>
  </si>
  <si>
    <t>177575712</t>
  </si>
  <si>
    <t>2064941492</t>
  </si>
  <si>
    <t>-3720221</t>
  </si>
  <si>
    <t>-131837049</t>
  </si>
  <si>
    <t>994881580</t>
  </si>
  <si>
    <t>-1954715502</t>
  </si>
  <si>
    <t>730315433</t>
  </si>
  <si>
    <t>-926456604</t>
  </si>
  <si>
    <t>-1248774210</t>
  </si>
  <si>
    <t>-2128407240</t>
  </si>
  <si>
    <t>1348703237</t>
  </si>
  <si>
    <t>-1004675661</t>
  </si>
  <si>
    <t>781193090</t>
  </si>
  <si>
    <t>1053722475</t>
  </si>
  <si>
    <t>-116468780</t>
  </si>
  <si>
    <t>1692097949</t>
  </si>
  <si>
    <t>SO09 - žst. Zaječí</t>
  </si>
  <si>
    <t>-2023015967</t>
  </si>
  <si>
    <t>135603644</t>
  </si>
  <si>
    <t>-1725978989</t>
  </si>
  <si>
    <t>-1187015514</t>
  </si>
  <si>
    <t>1686424449</t>
  </si>
  <si>
    <t>618986929</t>
  </si>
  <si>
    <t>1329911667</t>
  </si>
  <si>
    <t>-136423522</t>
  </si>
  <si>
    <t>-1947414960</t>
  </si>
  <si>
    <t>1286527013</t>
  </si>
  <si>
    <t>1560926347</t>
  </si>
  <si>
    <t>-2059462053</t>
  </si>
  <si>
    <t>2008815465</t>
  </si>
  <si>
    <t>-2078871012</t>
  </si>
  <si>
    <t>-1297835588</t>
  </si>
  <si>
    <t>-103182271</t>
  </si>
  <si>
    <t>1524729438</t>
  </si>
  <si>
    <t>1189998609</t>
  </si>
  <si>
    <t>2091056696</t>
  </si>
  <si>
    <t>1110368674</t>
  </si>
  <si>
    <t>-1298625769</t>
  </si>
  <si>
    <t>-1218576338</t>
  </si>
  <si>
    <t>-209935365</t>
  </si>
  <si>
    <t>-467477388</t>
  </si>
  <si>
    <t>919783182</t>
  </si>
  <si>
    <t>-1650479619</t>
  </si>
  <si>
    <t>-1040349062</t>
  </si>
  <si>
    <t>-561619072</t>
  </si>
  <si>
    <t>738959061</t>
  </si>
  <si>
    <t>-943280495</t>
  </si>
  <si>
    <t>604981762</t>
  </si>
  <si>
    <t>629809924</t>
  </si>
  <si>
    <t>743969772</t>
  </si>
  <si>
    <t>-1784019920</t>
  </si>
  <si>
    <t>595132827</t>
  </si>
  <si>
    <t>2051833903</t>
  </si>
  <si>
    <t>1445043206</t>
  </si>
  <si>
    <t>814334886</t>
  </si>
  <si>
    <t>1732020283</t>
  </si>
  <si>
    <t>-2057057967</t>
  </si>
  <si>
    <t>1982705741</t>
  </si>
  <si>
    <t>-551078804</t>
  </si>
  <si>
    <t>-1397615341</t>
  </si>
  <si>
    <t>SO10 - žst. Podivín</t>
  </si>
  <si>
    <t>1741772605</t>
  </si>
  <si>
    <t>1161395693</t>
  </si>
  <si>
    <t>-882284169</t>
  </si>
  <si>
    <t>-596336917</t>
  </si>
  <si>
    <t>1005505301</t>
  </si>
  <si>
    <t>-1343868301</t>
  </si>
  <si>
    <t>-2114937880</t>
  </si>
  <si>
    <t>1536086932</t>
  </si>
  <si>
    <t>1188002156</t>
  </si>
  <si>
    <t>-764716402</t>
  </si>
  <si>
    <t>-1374295590</t>
  </si>
  <si>
    <t>-1305992736</t>
  </si>
  <si>
    <t>947774418</t>
  </si>
  <si>
    <t>-633478787</t>
  </si>
  <si>
    <t>-508162570</t>
  </si>
  <si>
    <t>-1558614121</t>
  </si>
  <si>
    <t>-1302675133</t>
  </si>
  <si>
    <t>1407051556</t>
  </si>
  <si>
    <t>445372498</t>
  </si>
  <si>
    <t>-1633745677</t>
  </si>
  <si>
    <t>-30269520</t>
  </si>
  <si>
    <t>-1356085035</t>
  </si>
  <si>
    <t>961042301</t>
  </si>
  <si>
    <t>1686303696</t>
  </si>
  <si>
    <t>1310803833</t>
  </si>
  <si>
    <t>348972488</t>
  </si>
  <si>
    <t>1572247544</t>
  </si>
  <si>
    <t>708100115</t>
  </si>
  <si>
    <t>998740464</t>
  </si>
  <si>
    <t>1715705733</t>
  </si>
  <si>
    <t>1926703288</t>
  </si>
  <si>
    <t>-368593016</t>
  </si>
  <si>
    <t>-2091462907</t>
  </si>
  <si>
    <t>-1808894025</t>
  </si>
  <si>
    <t>1229803558</t>
  </si>
  <si>
    <t>830284133</t>
  </si>
  <si>
    <t>-1188949145</t>
  </si>
  <si>
    <t>2039446428</t>
  </si>
  <si>
    <t>1318534556</t>
  </si>
  <si>
    <t>1972650378</t>
  </si>
  <si>
    <t>889914990</t>
  </si>
  <si>
    <t>-1716255599</t>
  </si>
  <si>
    <t>-1750364870</t>
  </si>
  <si>
    <t>SO11 - žst. Pohled</t>
  </si>
  <si>
    <t>1217795328</t>
  </si>
  <si>
    <t>-2034606302</t>
  </si>
  <si>
    <t>1809934908</t>
  </si>
  <si>
    <t>1789659925</t>
  </si>
  <si>
    <t>-1034657516</t>
  </si>
  <si>
    <t>-1393439414</t>
  </si>
  <si>
    <t>779051696</t>
  </si>
  <si>
    <t>1023768007</t>
  </si>
  <si>
    <t>1481641985</t>
  </si>
  <si>
    <t>7492555014</t>
  </si>
  <si>
    <t>Montáž kabelů vícežílových Cu 19 - 24 x 1,5 mm2 - uložení do země, chráničky, na rošty, pod omítku apod.</t>
  </si>
  <si>
    <t>-10487877</t>
  </si>
  <si>
    <t>7492502070</t>
  </si>
  <si>
    <t>Kabely, vodiče, šňůry Cu - nn Kabel silový více-žílový Cu, plastová izolace CYKY 19J1,5 (19Cx1,5)</t>
  </si>
  <si>
    <t>317885935</t>
  </si>
  <si>
    <t>1701864754</t>
  </si>
  <si>
    <t>414938374</t>
  </si>
  <si>
    <t>452860695</t>
  </si>
  <si>
    <t>-793813636</t>
  </si>
  <si>
    <t>-1303159563</t>
  </si>
  <si>
    <t>577581614</t>
  </si>
  <si>
    <t>1216657622</t>
  </si>
  <si>
    <t>-1203874783</t>
  </si>
  <si>
    <t>1638342471</t>
  </si>
  <si>
    <t>-1163230431</t>
  </si>
  <si>
    <t>-1504427711</t>
  </si>
  <si>
    <t>286027198</t>
  </si>
  <si>
    <t>-969334523</t>
  </si>
  <si>
    <t>-824590694</t>
  </si>
  <si>
    <t>263091564</t>
  </si>
  <si>
    <t>-1928673616</t>
  </si>
  <si>
    <t>-1683715173</t>
  </si>
  <si>
    <t>1290058305</t>
  </si>
  <si>
    <t>-514022165</t>
  </si>
  <si>
    <t>2058403846</t>
  </si>
  <si>
    <t>459740987</t>
  </si>
  <si>
    <t>196466227</t>
  </si>
  <si>
    <t>-480229111</t>
  </si>
  <si>
    <t>-2838039</t>
  </si>
  <si>
    <t>-926386428</t>
  </si>
  <si>
    <t>63019603</t>
  </si>
  <si>
    <t>17398773</t>
  </si>
  <si>
    <t>-202442480</t>
  </si>
  <si>
    <t>-1934702295</t>
  </si>
  <si>
    <t>1496700939</t>
  </si>
  <si>
    <t>1395512052</t>
  </si>
  <si>
    <t>430533768</t>
  </si>
  <si>
    <t>44</t>
  </si>
  <si>
    <t>-1415558065</t>
  </si>
  <si>
    <t>45</t>
  </si>
  <si>
    <t>1827005085</t>
  </si>
  <si>
    <t>SO12 - žst. Přibyslav</t>
  </si>
  <si>
    <t>-1739700042</t>
  </si>
  <si>
    <t>-2122830116</t>
  </si>
  <si>
    <t>-1799682357</t>
  </si>
  <si>
    <t>-670412640</t>
  </si>
  <si>
    <t>-471010923</t>
  </si>
  <si>
    <t>-2111231516</t>
  </si>
  <si>
    <t>1231933483</t>
  </si>
  <si>
    <t>-1592196743</t>
  </si>
  <si>
    <t>766905033</t>
  </si>
  <si>
    <t>-611369734</t>
  </si>
  <si>
    <t>-1232760317</t>
  </si>
  <si>
    <t>2023936550</t>
  </si>
  <si>
    <t>-1811176796</t>
  </si>
  <si>
    <t>1161276413</t>
  </si>
  <si>
    <t>-541237387</t>
  </si>
  <si>
    <t>1547920692</t>
  </si>
  <si>
    <t>-1074262332</t>
  </si>
  <si>
    <t>-1384733351</t>
  </si>
  <si>
    <t>-19097</t>
  </si>
  <si>
    <t>986995044</t>
  </si>
  <si>
    <t>-1132510233</t>
  </si>
  <si>
    <t>921874690</t>
  </si>
  <si>
    <t>-634354838</t>
  </si>
  <si>
    <t>1221208592</t>
  </si>
  <si>
    <t>725606836</t>
  </si>
  <si>
    <t>-42764520</t>
  </si>
  <si>
    <t>608091487</t>
  </si>
  <si>
    <t>770323086</t>
  </si>
  <si>
    <t>-1802785407</t>
  </si>
  <si>
    <t>1939149160</t>
  </si>
  <si>
    <t>1422277200</t>
  </si>
  <si>
    <t>-64233425</t>
  </si>
  <si>
    <t>-650784141</t>
  </si>
  <si>
    <t>1884823021</t>
  </si>
  <si>
    <t>69269338</t>
  </si>
  <si>
    <t>1946622073</t>
  </si>
  <si>
    <t>-1369221774</t>
  </si>
  <si>
    <t>-1089278183</t>
  </si>
  <si>
    <t>-390831182</t>
  </si>
  <si>
    <t>908074520</t>
  </si>
  <si>
    <t>-352731318</t>
  </si>
  <si>
    <t>-655421374</t>
  </si>
  <si>
    <t>-472123395</t>
  </si>
  <si>
    <t>1976240319</t>
  </si>
  <si>
    <t>-1642348092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</si>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</sst>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  <protection locked="0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29" fillId="0" borderId="23" xfId="0" applyFont="1" applyBorder="1" applyAlignment="1" applyProtection="1">
      <alignment horizontal="center" vertical="center"/>
    </xf>
    <xf numFmtId="49" fontId="29" fillId="0" borderId="23" xfId="0" applyNumberFormat="1" applyFont="1" applyBorder="1" applyAlignment="1" applyProtection="1">
      <alignment horizontal="left" vertical="center" wrapText="1"/>
    </xf>
    <xf numFmtId="0" fontId="29" fillId="0" borderId="23" xfId="0" applyFont="1" applyBorder="1" applyAlignment="1" applyProtection="1">
      <alignment horizontal="left" vertical="center" wrapText="1"/>
    </xf>
    <xf numFmtId="0" fontId="29" fillId="0" borderId="23" xfId="0" applyFont="1" applyBorder="1" applyAlignment="1" applyProtection="1">
      <alignment horizontal="center" vertical="center" wrapText="1"/>
    </xf>
    <xf numFmtId="167" fontId="29" fillId="0" borderId="23" xfId="0" applyNumberFormat="1" applyFont="1" applyBorder="1" applyAlignment="1" applyProtection="1">
      <alignment vertical="center"/>
    </xf>
    <xf numFmtId="4" fontId="29" fillId="2" borderId="23" xfId="0" applyNumberFormat="1" applyFont="1" applyFill="1" applyBorder="1" applyAlignment="1" applyProtection="1">
      <alignment vertical="center"/>
      <protection locked="0"/>
    </xf>
    <xf numFmtId="4" fontId="29" fillId="0" borderId="23" xfId="0" applyNumberFormat="1" applyFont="1" applyBorder="1" applyAlignment="1" applyProtection="1">
      <alignment vertical="center"/>
    </xf>
    <xf numFmtId="0" fontId="30" fillId="0" borderId="4" xfId="0" applyFont="1" applyBorder="1" applyAlignment="1">
      <alignment vertical="center"/>
    </xf>
    <xf numFmtId="0" fontId="29" fillId="2" borderId="15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0" fontId="18" fillId="2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166" fontId="18" fillId="0" borderId="22" xfId="0" applyNumberFormat="1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9" fillId="2" borderId="20" xfId="0" applyFont="1" applyFill="1" applyBorder="1" applyAlignment="1" applyProtection="1">
      <alignment horizontal="left" vertical="center"/>
      <protection locked="0"/>
    </xf>
    <xf numFmtId="0" fontId="29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6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3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/>
    </xf>
    <xf numFmtId="0" fontId="32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8"/>
  <sheetViews>
    <sheetView showGridLines="0" tabSelected="1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94"/>
      <c r="AS2" s="294"/>
      <c r="AT2" s="294"/>
      <c r="AU2" s="294"/>
      <c r="AV2" s="294"/>
      <c r="AW2" s="294"/>
      <c r="AX2" s="294"/>
      <c r="AY2" s="294"/>
      <c r="AZ2" s="294"/>
      <c r="BA2" s="294"/>
      <c r="BB2" s="294"/>
      <c r="BC2" s="294"/>
      <c r="BD2" s="294"/>
      <c r="BE2" s="29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306" t="s">
        <v>14</v>
      </c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19"/>
      <c r="AQ5" s="19"/>
      <c r="AR5" s="17"/>
      <c r="BE5" s="285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308" t="s">
        <v>17</v>
      </c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19"/>
      <c r="AQ6" s="19"/>
      <c r="AR6" s="17"/>
      <c r="BE6" s="286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19</v>
      </c>
      <c r="AO7" s="19"/>
      <c r="AP7" s="19"/>
      <c r="AQ7" s="19"/>
      <c r="AR7" s="17"/>
      <c r="BE7" s="286"/>
      <c r="BS7" s="14" t="s">
        <v>6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E8" s="286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6"/>
      <c r="BS9" s="14" t="s">
        <v>6</v>
      </c>
    </row>
    <row r="10" spans="1:74" s="1" customFormat="1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6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6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6"/>
      <c r="BS12" s="14" t="s">
        <v>6</v>
      </c>
    </row>
    <row r="13" spans="1:74" s="1" customFormat="1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30</v>
      </c>
      <c r="AO13" s="19"/>
      <c r="AP13" s="19"/>
      <c r="AQ13" s="19"/>
      <c r="AR13" s="17"/>
      <c r="BE13" s="286"/>
      <c r="BS13" s="14" t="s">
        <v>6</v>
      </c>
    </row>
    <row r="14" spans="1:74" ht="12.75">
      <c r="B14" s="18"/>
      <c r="C14" s="19"/>
      <c r="D14" s="19"/>
      <c r="E14" s="309" t="s">
        <v>30</v>
      </c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26" t="s">
        <v>28</v>
      </c>
      <c r="AL14" s="19"/>
      <c r="AM14" s="19"/>
      <c r="AN14" s="28" t="s">
        <v>30</v>
      </c>
      <c r="AO14" s="19"/>
      <c r="AP14" s="19"/>
      <c r="AQ14" s="19"/>
      <c r="AR14" s="17"/>
      <c r="BE14" s="286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6"/>
      <c r="BS15" s="14" t="s">
        <v>4</v>
      </c>
    </row>
    <row r="16" spans="1:74" s="1" customFormat="1" ht="12" customHeight="1">
      <c r="B16" s="18"/>
      <c r="C16" s="19"/>
      <c r="D16" s="26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6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6"/>
      <c r="BS17" s="14" t="s">
        <v>33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6"/>
      <c r="BS18" s="14" t="s">
        <v>6</v>
      </c>
    </row>
    <row r="19" spans="1:71" s="1" customFormat="1" ht="12" customHeight="1">
      <c r="B19" s="18"/>
      <c r="C19" s="19"/>
      <c r="D19" s="26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6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6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6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6"/>
    </row>
    <row r="23" spans="1:71" s="1" customFormat="1" ht="51" customHeight="1">
      <c r="B23" s="18"/>
      <c r="C23" s="19"/>
      <c r="D23" s="19"/>
      <c r="E23" s="311" t="s">
        <v>36</v>
      </c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O23" s="19"/>
      <c r="AP23" s="19"/>
      <c r="AQ23" s="19"/>
      <c r="AR23" s="17"/>
      <c r="BE23" s="286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6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86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88">
        <f>ROUND(AG54,2)</f>
        <v>0</v>
      </c>
      <c r="AL26" s="289"/>
      <c r="AM26" s="289"/>
      <c r="AN26" s="289"/>
      <c r="AO26" s="289"/>
      <c r="AP26" s="33"/>
      <c r="AQ26" s="33"/>
      <c r="AR26" s="36"/>
      <c r="BE26" s="286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86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12" t="s">
        <v>38</v>
      </c>
      <c r="M28" s="312"/>
      <c r="N28" s="312"/>
      <c r="O28" s="312"/>
      <c r="P28" s="312"/>
      <c r="Q28" s="33"/>
      <c r="R28" s="33"/>
      <c r="S28" s="33"/>
      <c r="T28" s="33"/>
      <c r="U28" s="33"/>
      <c r="V28" s="33"/>
      <c r="W28" s="312" t="s">
        <v>39</v>
      </c>
      <c r="X28" s="312"/>
      <c r="Y28" s="312"/>
      <c r="Z28" s="312"/>
      <c r="AA28" s="312"/>
      <c r="AB28" s="312"/>
      <c r="AC28" s="312"/>
      <c r="AD28" s="312"/>
      <c r="AE28" s="312"/>
      <c r="AF28" s="33"/>
      <c r="AG28" s="33"/>
      <c r="AH28" s="33"/>
      <c r="AI28" s="33"/>
      <c r="AJ28" s="33"/>
      <c r="AK28" s="312" t="s">
        <v>40</v>
      </c>
      <c r="AL28" s="312"/>
      <c r="AM28" s="312"/>
      <c r="AN28" s="312"/>
      <c r="AO28" s="312"/>
      <c r="AP28" s="33"/>
      <c r="AQ28" s="33"/>
      <c r="AR28" s="36"/>
      <c r="BE28" s="286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313">
        <v>0.21</v>
      </c>
      <c r="M29" s="284"/>
      <c r="N29" s="284"/>
      <c r="O29" s="284"/>
      <c r="P29" s="284"/>
      <c r="Q29" s="38"/>
      <c r="R29" s="38"/>
      <c r="S29" s="38"/>
      <c r="T29" s="38"/>
      <c r="U29" s="38"/>
      <c r="V29" s="38"/>
      <c r="W29" s="283">
        <f>ROUND(AZ54, 2)</f>
        <v>0</v>
      </c>
      <c r="X29" s="284"/>
      <c r="Y29" s="284"/>
      <c r="Z29" s="284"/>
      <c r="AA29" s="284"/>
      <c r="AB29" s="284"/>
      <c r="AC29" s="284"/>
      <c r="AD29" s="284"/>
      <c r="AE29" s="284"/>
      <c r="AF29" s="38"/>
      <c r="AG29" s="38"/>
      <c r="AH29" s="38"/>
      <c r="AI29" s="38"/>
      <c r="AJ29" s="38"/>
      <c r="AK29" s="283">
        <f>ROUND(AV54, 2)</f>
        <v>0</v>
      </c>
      <c r="AL29" s="284"/>
      <c r="AM29" s="284"/>
      <c r="AN29" s="284"/>
      <c r="AO29" s="284"/>
      <c r="AP29" s="38"/>
      <c r="AQ29" s="38"/>
      <c r="AR29" s="39"/>
      <c r="BE29" s="287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313">
        <v>0.15</v>
      </c>
      <c r="M30" s="284"/>
      <c r="N30" s="284"/>
      <c r="O30" s="284"/>
      <c r="P30" s="284"/>
      <c r="Q30" s="38"/>
      <c r="R30" s="38"/>
      <c r="S30" s="38"/>
      <c r="T30" s="38"/>
      <c r="U30" s="38"/>
      <c r="V30" s="38"/>
      <c r="W30" s="283">
        <f>ROUND(BA54, 2)</f>
        <v>0</v>
      </c>
      <c r="X30" s="284"/>
      <c r="Y30" s="284"/>
      <c r="Z30" s="284"/>
      <c r="AA30" s="284"/>
      <c r="AB30" s="284"/>
      <c r="AC30" s="284"/>
      <c r="AD30" s="284"/>
      <c r="AE30" s="284"/>
      <c r="AF30" s="38"/>
      <c r="AG30" s="38"/>
      <c r="AH30" s="38"/>
      <c r="AI30" s="38"/>
      <c r="AJ30" s="38"/>
      <c r="AK30" s="283">
        <f>ROUND(AW54, 2)</f>
        <v>0</v>
      </c>
      <c r="AL30" s="284"/>
      <c r="AM30" s="284"/>
      <c r="AN30" s="284"/>
      <c r="AO30" s="284"/>
      <c r="AP30" s="38"/>
      <c r="AQ30" s="38"/>
      <c r="AR30" s="39"/>
      <c r="BE30" s="287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313">
        <v>0.21</v>
      </c>
      <c r="M31" s="284"/>
      <c r="N31" s="284"/>
      <c r="O31" s="284"/>
      <c r="P31" s="284"/>
      <c r="Q31" s="38"/>
      <c r="R31" s="38"/>
      <c r="S31" s="38"/>
      <c r="T31" s="38"/>
      <c r="U31" s="38"/>
      <c r="V31" s="38"/>
      <c r="W31" s="283">
        <f>ROUND(BB54, 2)</f>
        <v>0</v>
      </c>
      <c r="X31" s="284"/>
      <c r="Y31" s="284"/>
      <c r="Z31" s="284"/>
      <c r="AA31" s="284"/>
      <c r="AB31" s="284"/>
      <c r="AC31" s="284"/>
      <c r="AD31" s="284"/>
      <c r="AE31" s="284"/>
      <c r="AF31" s="38"/>
      <c r="AG31" s="38"/>
      <c r="AH31" s="38"/>
      <c r="AI31" s="38"/>
      <c r="AJ31" s="38"/>
      <c r="AK31" s="283">
        <v>0</v>
      </c>
      <c r="AL31" s="284"/>
      <c r="AM31" s="284"/>
      <c r="AN31" s="284"/>
      <c r="AO31" s="284"/>
      <c r="AP31" s="38"/>
      <c r="AQ31" s="38"/>
      <c r="AR31" s="39"/>
      <c r="BE31" s="287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313">
        <v>0.15</v>
      </c>
      <c r="M32" s="284"/>
      <c r="N32" s="284"/>
      <c r="O32" s="284"/>
      <c r="P32" s="284"/>
      <c r="Q32" s="38"/>
      <c r="R32" s="38"/>
      <c r="S32" s="38"/>
      <c r="T32" s="38"/>
      <c r="U32" s="38"/>
      <c r="V32" s="38"/>
      <c r="W32" s="283">
        <f>ROUND(BC54, 2)</f>
        <v>0</v>
      </c>
      <c r="X32" s="284"/>
      <c r="Y32" s="284"/>
      <c r="Z32" s="284"/>
      <c r="AA32" s="284"/>
      <c r="AB32" s="284"/>
      <c r="AC32" s="284"/>
      <c r="AD32" s="284"/>
      <c r="AE32" s="284"/>
      <c r="AF32" s="38"/>
      <c r="AG32" s="38"/>
      <c r="AH32" s="38"/>
      <c r="AI32" s="38"/>
      <c r="AJ32" s="38"/>
      <c r="AK32" s="283">
        <v>0</v>
      </c>
      <c r="AL32" s="284"/>
      <c r="AM32" s="284"/>
      <c r="AN32" s="284"/>
      <c r="AO32" s="284"/>
      <c r="AP32" s="38"/>
      <c r="AQ32" s="38"/>
      <c r="AR32" s="39"/>
      <c r="BE32" s="287"/>
    </row>
    <row r="33" spans="1:57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313">
        <v>0</v>
      </c>
      <c r="M33" s="284"/>
      <c r="N33" s="284"/>
      <c r="O33" s="284"/>
      <c r="P33" s="284"/>
      <c r="Q33" s="38"/>
      <c r="R33" s="38"/>
      <c r="S33" s="38"/>
      <c r="T33" s="38"/>
      <c r="U33" s="38"/>
      <c r="V33" s="38"/>
      <c r="W33" s="283">
        <f>ROUND(BD54, 2)</f>
        <v>0</v>
      </c>
      <c r="X33" s="284"/>
      <c r="Y33" s="284"/>
      <c r="Z33" s="284"/>
      <c r="AA33" s="284"/>
      <c r="AB33" s="284"/>
      <c r="AC33" s="284"/>
      <c r="AD33" s="284"/>
      <c r="AE33" s="284"/>
      <c r="AF33" s="38"/>
      <c r="AG33" s="38"/>
      <c r="AH33" s="38"/>
      <c r="AI33" s="38"/>
      <c r="AJ33" s="38"/>
      <c r="AK33" s="283">
        <v>0</v>
      </c>
      <c r="AL33" s="284"/>
      <c r="AM33" s="284"/>
      <c r="AN33" s="284"/>
      <c r="AO33" s="284"/>
      <c r="AP33" s="38"/>
      <c r="AQ33" s="38"/>
      <c r="AR33" s="3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90" t="s">
        <v>49</v>
      </c>
      <c r="Y35" s="291"/>
      <c r="Z35" s="291"/>
      <c r="AA35" s="291"/>
      <c r="AB35" s="291"/>
      <c r="AC35" s="42"/>
      <c r="AD35" s="42"/>
      <c r="AE35" s="42"/>
      <c r="AF35" s="42"/>
      <c r="AG35" s="42"/>
      <c r="AH35" s="42"/>
      <c r="AI35" s="42"/>
      <c r="AJ35" s="42"/>
      <c r="AK35" s="292">
        <f>SUM(AK26:AK33)</f>
        <v>0</v>
      </c>
      <c r="AL35" s="291"/>
      <c r="AM35" s="291"/>
      <c r="AN35" s="291"/>
      <c r="AO35" s="293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E37" s="31"/>
    </row>
    <row r="41" spans="1:57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E41" s="31"/>
    </row>
    <row r="42" spans="1:57" s="2" customFormat="1" ht="24.95" customHeight="1">
      <c r="A42" s="31"/>
      <c r="B42" s="32"/>
      <c r="C42" s="20" t="s">
        <v>50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8"/>
      <c r="C44" s="26" t="s">
        <v>13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SEE102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7" s="5" customFormat="1" ht="36.950000000000003" customHeight="1">
      <c r="B45" s="51"/>
      <c r="C45" s="52" t="s">
        <v>16</v>
      </c>
      <c r="D45" s="53"/>
      <c r="E45" s="53"/>
      <c r="F45" s="53"/>
      <c r="G45" s="53"/>
      <c r="H45" s="53"/>
      <c r="I45" s="53"/>
      <c r="J45" s="53"/>
      <c r="K45" s="53"/>
      <c r="L45" s="303" t="str">
        <f>K6</f>
        <v>Oprava DŘT v úseku Pohled - Břeclav - Hodonín</v>
      </c>
      <c r="M45" s="304"/>
      <c r="N45" s="304"/>
      <c r="O45" s="304"/>
      <c r="P45" s="304"/>
      <c r="Q45" s="304"/>
      <c r="R45" s="304"/>
      <c r="S45" s="304"/>
      <c r="T45" s="304"/>
      <c r="U45" s="304"/>
      <c r="V45" s="304"/>
      <c r="W45" s="304"/>
      <c r="X45" s="304"/>
      <c r="Y45" s="304"/>
      <c r="Z45" s="304"/>
      <c r="AA45" s="304"/>
      <c r="AB45" s="304"/>
      <c r="AC45" s="304"/>
      <c r="AD45" s="304"/>
      <c r="AE45" s="304"/>
      <c r="AF45" s="304"/>
      <c r="AG45" s="304"/>
      <c r="AH45" s="304"/>
      <c r="AI45" s="304"/>
      <c r="AJ45" s="304"/>
      <c r="AK45" s="304"/>
      <c r="AL45" s="304"/>
      <c r="AM45" s="304"/>
      <c r="AN45" s="304"/>
      <c r="AO45" s="304"/>
      <c r="AP45" s="53"/>
      <c r="AQ45" s="53"/>
      <c r="AR45" s="54"/>
    </row>
    <row r="46" spans="1:57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6" t="s">
        <v>21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>Obvod OŘ Brno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23</v>
      </c>
      <c r="AJ47" s="33"/>
      <c r="AK47" s="33"/>
      <c r="AL47" s="33"/>
      <c r="AM47" s="305" t="str">
        <f>IF(AN8= "","",AN8)</f>
        <v>23. 10. 2019</v>
      </c>
      <c r="AN47" s="305"/>
      <c r="AO47" s="33"/>
      <c r="AP47" s="33"/>
      <c r="AQ47" s="33"/>
      <c r="AR47" s="36"/>
      <c r="BE47" s="31"/>
    </row>
    <row r="48" spans="1:57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1" s="2" customFormat="1" ht="15.2" customHeight="1">
      <c r="A49" s="31"/>
      <c r="B49" s="32"/>
      <c r="C49" s="26" t="s">
        <v>25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>SŽDC, s.o., OŘ Brno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31</v>
      </c>
      <c r="AJ49" s="33"/>
      <c r="AK49" s="33"/>
      <c r="AL49" s="33"/>
      <c r="AM49" s="301" t="str">
        <f>IF(E17="","",E17)</f>
        <v xml:space="preserve"> </v>
      </c>
      <c r="AN49" s="302"/>
      <c r="AO49" s="302"/>
      <c r="AP49" s="302"/>
      <c r="AQ49" s="33"/>
      <c r="AR49" s="36"/>
      <c r="AS49" s="295" t="s">
        <v>51</v>
      </c>
      <c r="AT49" s="296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31"/>
    </row>
    <row r="50" spans="1:91" s="2" customFormat="1" ht="15.2" customHeight="1">
      <c r="A50" s="31"/>
      <c r="B50" s="32"/>
      <c r="C50" s="26" t="s">
        <v>29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34</v>
      </c>
      <c r="AJ50" s="33"/>
      <c r="AK50" s="33"/>
      <c r="AL50" s="33"/>
      <c r="AM50" s="301" t="str">
        <f>IF(E20="","",E20)</f>
        <v xml:space="preserve"> </v>
      </c>
      <c r="AN50" s="302"/>
      <c r="AO50" s="302"/>
      <c r="AP50" s="302"/>
      <c r="AQ50" s="33"/>
      <c r="AR50" s="36"/>
      <c r="AS50" s="297"/>
      <c r="AT50" s="298"/>
      <c r="AU50" s="59"/>
      <c r="AV50" s="59"/>
      <c r="AW50" s="59"/>
      <c r="AX50" s="59"/>
      <c r="AY50" s="59"/>
      <c r="AZ50" s="59"/>
      <c r="BA50" s="59"/>
      <c r="BB50" s="59"/>
      <c r="BC50" s="59"/>
      <c r="BD50" s="60"/>
      <c r="BE50" s="31"/>
    </row>
    <row r="51" spans="1:91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99"/>
      <c r="AT51" s="300"/>
      <c r="AU51" s="61"/>
      <c r="AV51" s="61"/>
      <c r="AW51" s="61"/>
      <c r="AX51" s="61"/>
      <c r="AY51" s="61"/>
      <c r="AZ51" s="61"/>
      <c r="BA51" s="61"/>
      <c r="BB51" s="61"/>
      <c r="BC51" s="61"/>
      <c r="BD51" s="62"/>
      <c r="BE51" s="31"/>
    </row>
    <row r="52" spans="1:91" s="2" customFormat="1" ht="29.25" customHeight="1">
      <c r="A52" s="31"/>
      <c r="B52" s="32"/>
      <c r="C52" s="317" t="s">
        <v>52</v>
      </c>
      <c r="D52" s="318"/>
      <c r="E52" s="318"/>
      <c r="F52" s="318"/>
      <c r="G52" s="318"/>
      <c r="H52" s="63"/>
      <c r="I52" s="319" t="s">
        <v>53</v>
      </c>
      <c r="J52" s="318"/>
      <c r="K52" s="318"/>
      <c r="L52" s="318"/>
      <c r="M52" s="318"/>
      <c r="N52" s="318"/>
      <c r="O52" s="318"/>
      <c r="P52" s="318"/>
      <c r="Q52" s="318"/>
      <c r="R52" s="318"/>
      <c r="S52" s="318"/>
      <c r="T52" s="318"/>
      <c r="U52" s="318"/>
      <c r="V52" s="318"/>
      <c r="W52" s="318"/>
      <c r="X52" s="318"/>
      <c r="Y52" s="318"/>
      <c r="Z52" s="318"/>
      <c r="AA52" s="318"/>
      <c r="AB52" s="318"/>
      <c r="AC52" s="318"/>
      <c r="AD52" s="318"/>
      <c r="AE52" s="318"/>
      <c r="AF52" s="318"/>
      <c r="AG52" s="320" t="s">
        <v>54</v>
      </c>
      <c r="AH52" s="318"/>
      <c r="AI52" s="318"/>
      <c r="AJ52" s="318"/>
      <c r="AK52" s="318"/>
      <c r="AL52" s="318"/>
      <c r="AM52" s="318"/>
      <c r="AN52" s="319" t="s">
        <v>55</v>
      </c>
      <c r="AO52" s="318"/>
      <c r="AP52" s="318"/>
      <c r="AQ52" s="64" t="s">
        <v>56</v>
      </c>
      <c r="AR52" s="36"/>
      <c r="AS52" s="65" t="s">
        <v>57</v>
      </c>
      <c r="AT52" s="66" t="s">
        <v>58</v>
      </c>
      <c r="AU52" s="66" t="s">
        <v>59</v>
      </c>
      <c r="AV52" s="66" t="s">
        <v>60</v>
      </c>
      <c r="AW52" s="66" t="s">
        <v>61</v>
      </c>
      <c r="AX52" s="66" t="s">
        <v>62</v>
      </c>
      <c r="AY52" s="66" t="s">
        <v>63</v>
      </c>
      <c r="AZ52" s="66" t="s">
        <v>64</v>
      </c>
      <c r="BA52" s="66" t="s">
        <v>65</v>
      </c>
      <c r="BB52" s="66" t="s">
        <v>66</v>
      </c>
      <c r="BC52" s="66" t="s">
        <v>67</v>
      </c>
      <c r="BD52" s="67" t="s">
        <v>68</v>
      </c>
      <c r="BE52" s="31"/>
    </row>
    <row r="53" spans="1:91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  <c r="BE53" s="31"/>
    </row>
    <row r="54" spans="1:91" s="6" customFormat="1" ht="32.450000000000003" customHeight="1">
      <c r="B54" s="71"/>
      <c r="C54" s="72" t="s">
        <v>69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321">
        <f>ROUND(SUM(AG55:AG66),2)</f>
        <v>0</v>
      </c>
      <c r="AH54" s="321"/>
      <c r="AI54" s="321"/>
      <c r="AJ54" s="321"/>
      <c r="AK54" s="321"/>
      <c r="AL54" s="321"/>
      <c r="AM54" s="321"/>
      <c r="AN54" s="322">
        <f t="shared" ref="AN54:AN66" si="0">SUM(AG54,AT54)</f>
        <v>0</v>
      </c>
      <c r="AO54" s="322"/>
      <c r="AP54" s="322"/>
      <c r="AQ54" s="75" t="s">
        <v>19</v>
      </c>
      <c r="AR54" s="76"/>
      <c r="AS54" s="77">
        <f>ROUND(SUM(AS55:AS66),2)</f>
        <v>0</v>
      </c>
      <c r="AT54" s="78">
        <f t="shared" ref="AT54:AT66" si="1">ROUND(SUM(AV54:AW54),2)</f>
        <v>0</v>
      </c>
      <c r="AU54" s="79">
        <f>ROUND(SUM(AU55:AU66),5)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ROUND(SUM(AZ55:AZ66),2)</f>
        <v>0</v>
      </c>
      <c r="BA54" s="78">
        <f>ROUND(SUM(BA55:BA66),2)</f>
        <v>0</v>
      </c>
      <c r="BB54" s="78">
        <f>ROUND(SUM(BB55:BB66),2)</f>
        <v>0</v>
      </c>
      <c r="BC54" s="78">
        <f>ROUND(SUM(BC55:BC66),2)</f>
        <v>0</v>
      </c>
      <c r="BD54" s="80">
        <f>ROUND(SUM(BD55:BD66),2)</f>
        <v>0</v>
      </c>
      <c r="BS54" s="81" t="s">
        <v>70</v>
      </c>
      <c r="BT54" s="81" t="s">
        <v>71</v>
      </c>
      <c r="BU54" s="82" t="s">
        <v>72</v>
      </c>
      <c r="BV54" s="81" t="s">
        <v>73</v>
      </c>
      <c r="BW54" s="81" t="s">
        <v>5</v>
      </c>
      <c r="BX54" s="81" t="s">
        <v>74</v>
      </c>
      <c r="CL54" s="81" t="s">
        <v>19</v>
      </c>
    </row>
    <row r="55" spans="1:91" s="7" customFormat="1" ht="16.5" customHeight="1">
      <c r="A55" s="83" t="s">
        <v>75</v>
      </c>
      <c r="B55" s="84"/>
      <c r="C55" s="85"/>
      <c r="D55" s="316" t="s">
        <v>76</v>
      </c>
      <c r="E55" s="316"/>
      <c r="F55" s="316"/>
      <c r="G55" s="316"/>
      <c r="H55" s="316"/>
      <c r="I55" s="86"/>
      <c r="J55" s="316" t="s">
        <v>77</v>
      </c>
      <c r="K55" s="316"/>
      <c r="L55" s="316"/>
      <c r="M55" s="316"/>
      <c r="N55" s="316"/>
      <c r="O55" s="316"/>
      <c r="P55" s="316"/>
      <c r="Q55" s="316"/>
      <c r="R55" s="316"/>
      <c r="S55" s="316"/>
      <c r="T55" s="316"/>
      <c r="U55" s="316"/>
      <c r="V55" s="316"/>
      <c r="W55" s="316"/>
      <c r="X55" s="316"/>
      <c r="Y55" s="316"/>
      <c r="Z55" s="316"/>
      <c r="AA55" s="316"/>
      <c r="AB55" s="316"/>
      <c r="AC55" s="316"/>
      <c r="AD55" s="316"/>
      <c r="AE55" s="316"/>
      <c r="AF55" s="316"/>
      <c r="AG55" s="314">
        <f>'SO01 - Žst. Hrušky'!J30</f>
        <v>0</v>
      </c>
      <c r="AH55" s="315"/>
      <c r="AI55" s="315"/>
      <c r="AJ55" s="315"/>
      <c r="AK55" s="315"/>
      <c r="AL55" s="315"/>
      <c r="AM55" s="315"/>
      <c r="AN55" s="314">
        <f t="shared" si="0"/>
        <v>0</v>
      </c>
      <c r="AO55" s="315"/>
      <c r="AP55" s="315"/>
      <c r="AQ55" s="87" t="s">
        <v>78</v>
      </c>
      <c r="AR55" s="88"/>
      <c r="AS55" s="89">
        <v>0</v>
      </c>
      <c r="AT55" s="90">
        <f t="shared" si="1"/>
        <v>0</v>
      </c>
      <c r="AU55" s="91">
        <f>'SO01 - Žst. Hrušky'!P79</f>
        <v>0</v>
      </c>
      <c r="AV55" s="90">
        <f>'SO01 - Žst. Hrušky'!J33</f>
        <v>0</v>
      </c>
      <c r="AW55" s="90">
        <f>'SO01 - Žst. Hrušky'!J34</f>
        <v>0</v>
      </c>
      <c r="AX55" s="90">
        <f>'SO01 - Žst. Hrušky'!J35</f>
        <v>0</v>
      </c>
      <c r="AY55" s="90">
        <f>'SO01 - Žst. Hrušky'!J36</f>
        <v>0</v>
      </c>
      <c r="AZ55" s="90">
        <f>'SO01 - Žst. Hrušky'!F33</f>
        <v>0</v>
      </c>
      <c r="BA55" s="90">
        <f>'SO01 - Žst. Hrušky'!F34</f>
        <v>0</v>
      </c>
      <c r="BB55" s="90">
        <f>'SO01 - Žst. Hrušky'!F35</f>
        <v>0</v>
      </c>
      <c r="BC55" s="90">
        <f>'SO01 - Žst. Hrušky'!F36</f>
        <v>0</v>
      </c>
      <c r="BD55" s="92">
        <f>'SO01 - Žst. Hrušky'!F37</f>
        <v>0</v>
      </c>
      <c r="BT55" s="93" t="s">
        <v>79</v>
      </c>
      <c r="BV55" s="93" t="s">
        <v>73</v>
      </c>
      <c r="BW55" s="93" t="s">
        <v>80</v>
      </c>
      <c r="BX55" s="93" t="s">
        <v>5</v>
      </c>
      <c r="CL55" s="93" t="s">
        <v>19</v>
      </c>
      <c r="CM55" s="93" t="s">
        <v>81</v>
      </c>
    </row>
    <row r="56" spans="1:91" s="7" customFormat="1" ht="16.5" customHeight="1">
      <c r="A56" s="83" t="s">
        <v>75</v>
      </c>
      <c r="B56" s="84"/>
      <c r="C56" s="85"/>
      <c r="D56" s="316" t="s">
        <v>82</v>
      </c>
      <c r="E56" s="316"/>
      <c r="F56" s="316"/>
      <c r="G56" s="316"/>
      <c r="H56" s="316"/>
      <c r="I56" s="86"/>
      <c r="J56" s="316" t="s">
        <v>83</v>
      </c>
      <c r="K56" s="316"/>
      <c r="L56" s="316"/>
      <c r="M56" s="316"/>
      <c r="N56" s="316"/>
      <c r="O56" s="316"/>
      <c r="P56" s="316"/>
      <c r="Q56" s="316"/>
      <c r="R56" s="316"/>
      <c r="S56" s="316"/>
      <c r="T56" s="316"/>
      <c r="U56" s="316"/>
      <c r="V56" s="316"/>
      <c r="W56" s="316"/>
      <c r="X56" s="316"/>
      <c r="Y56" s="316"/>
      <c r="Z56" s="316"/>
      <c r="AA56" s="316"/>
      <c r="AB56" s="316"/>
      <c r="AC56" s="316"/>
      <c r="AD56" s="316"/>
      <c r="AE56" s="316"/>
      <c r="AF56" s="316"/>
      <c r="AG56" s="314">
        <f>'SO02 - žst. Moravská Nová...'!J30</f>
        <v>0</v>
      </c>
      <c r="AH56" s="315"/>
      <c r="AI56" s="315"/>
      <c r="AJ56" s="315"/>
      <c r="AK56" s="315"/>
      <c r="AL56" s="315"/>
      <c r="AM56" s="315"/>
      <c r="AN56" s="314">
        <f t="shared" si="0"/>
        <v>0</v>
      </c>
      <c r="AO56" s="315"/>
      <c r="AP56" s="315"/>
      <c r="AQ56" s="87" t="s">
        <v>78</v>
      </c>
      <c r="AR56" s="88"/>
      <c r="AS56" s="89">
        <v>0</v>
      </c>
      <c r="AT56" s="90">
        <f t="shared" si="1"/>
        <v>0</v>
      </c>
      <c r="AU56" s="91">
        <f>'SO02 - žst. Moravská Nová...'!P79</f>
        <v>0</v>
      </c>
      <c r="AV56" s="90">
        <f>'SO02 - žst. Moravská Nová...'!J33</f>
        <v>0</v>
      </c>
      <c r="AW56" s="90">
        <f>'SO02 - žst. Moravská Nová...'!J34</f>
        <v>0</v>
      </c>
      <c r="AX56" s="90">
        <f>'SO02 - žst. Moravská Nová...'!J35</f>
        <v>0</v>
      </c>
      <c r="AY56" s="90">
        <f>'SO02 - žst. Moravská Nová...'!J36</f>
        <v>0</v>
      </c>
      <c r="AZ56" s="90">
        <f>'SO02 - žst. Moravská Nová...'!F33</f>
        <v>0</v>
      </c>
      <c r="BA56" s="90">
        <f>'SO02 - žst. Moravská Nová...'!F34</f>
        <v>0</v>
      </c>
      <c r="BB56" s="90">
        <f>'SO02 - žst. Moravská Nová...'!F35</f>
        <v>0</v>
      </c>
      <c r="BC56" s="90">
        <f>'SO02 - žst. Moravská Nová...'!F36</f>
        <v>0</v>
      </c>
      <c r="BD56" s="92">
        <f>'SO02 - žst. Moravská Nová...'!F37</f>
        <v>0</v>
      </c>
      <c r="BT56" s="93" t="s">
        <v>79</v>
      </c>
      <c r="BV56" s="93" t="s">
        <v>73</v>
      </c>
      <c r="BW56" s="93" t="s">
        <v>84</v>
      </c>
      <c r="BX56" s="93" t="s">
        <v>5</v>
      </c>
      <c r="CL56" s="93" t="s">
        <v>19</v>
      </c>
      <c r="CM56" s="93" t="s">
        <v>81</v>
      </c>
    </row>
    <row r="57" spans="1:91" s="7" customFormat="1" ht="16.5" customHeight="1">
      <c r="A57" s="83" t="s">
        <v>75</v>
      </c>
      <c r="B57" s="84"/>
      <c r="C57" s="85"/>
      <c r="D57" s="316" t="s">
        <v>85</v>
      </c>
      <c r="E57" s="316"/>
      <c r="F57" s="316"/>
      <c r="G57" s="316"/>
      <c r="H57" s="316"/>
      <c r="I57" s="86"/>
      <c r="J57" s="316" t="s">
        <v>86</v>
      </c>
      <c r="K57" s="316"/>
      <c r="L57" s="316"/>
      <c r="M57" s="316"/>
      <c r="N57" s="316"/>
      <c r="O57" s="316"/>
      <c r="P57" s="316"/>
      <c r="Q57" s="316"/>
      <c r="R57" s="316"/>
      <c r="S57" s="316"/>
      <c r="T57" s="316"/>
      <c r="U57" s="316"/>
      <c r="V57" s="316"/>
      <c r="W57" s="316"/>
      <c r="X57" s="316"/>
      <c r="Y57" s="316"/>
      <c r="Z57" s="316"/>
      <c r="AA57" s="316"/>
      <c r="AB57" s="316"/>
      <c r="AC57" s="316"/>
      <c r="AD57" s="316"/>
      <c r="AE57" s="316"/>
      <c r="AF57" s="316"/>
      <c r="AG57" s="314">
        <f>'SO03 - žst. Lužice'!J30</f>
        <v>0</v>
      </c>
      <c r="AH57" s="315"/>
      <c r="AI57" s="315"/>
      <c r="AJ57" s="315"/>
      <c r="AK57" s="315"/>
      <c r="AL57" s="315"/>
      <c r="AM57" s="315"/>
      <c r="AN57" s="314">
        <f t="shared" si="0"/>
        <v>0</v>
      </c>
      <c r="AO57" s="315"/>
      <c r="AP57" s="315"/>
      <c r="AQ57" s="87" t="s">
        <v>78</v>
      </c>
      <c r="AR57" s="88"/>
      <c r="AS57" s="89">
        <v>0</v>
      </c>
      <c r="AT57" s="90">
        <f t="shared" si="1"/>
        <v>0</v>
      </c>
      <c r="AU57" s="91">
        <f>'SO03 - žst. Lužice'!P79</f>
        <v>0</v>
      </c>
      <c r="AV57" s="90">
        <f>'SO03 - žst. Lužice'!J33</f>
        <v>0</v>
      </c>
      <c r="AW57" s="90">
        <f>'SO03 - žst. Lužice'!J34</f>
        <v>0</v>
      </c>
      <c r="AX57" s="90">
        <f>'SO03 - žst. Lužice'!J35</f>
        <v>0</v>
      </c>
      <c r="AY57" s="90">
        <f>'SO03 - žst. Lužice'!J36</f>
        <v>0</v>
      </c>
      <c r="AZ57" s="90">
        <f>'SO03 - žst. Lužice'!F33</f>
        <v>0</v>
      </c>
      <c r="BA57" s="90">
        <f>'SO03 - žst. Lužice'!F34</f>
        <v>0</v>
      </c>
      <c r="BB57" s="90">
        <f>'SO03 - žst. Lužice'!F35</f>
        <v>0</v>
      </c>
      <c r="BC57" s="90">
        <f>'SO03 - žst. Lužice'!F36</f>
        <v>0</v>
      </c>
      <c r="BD57" s="92">
        <f>'SO03 - žst. Lužice'!F37</f>
        <v>0</v>
      </c>
      <c r="BT57" s="93" t="s">
        <v>79</v>
      </c>
      <c r="BV57" s="93" t="s">
        <v>73</v>
      </c>
      <c r="BW57" s="93" t="s">
        <v>87</v>
      </c>
      <c r="BX57" s="93" t="s">
        <v>5</v>
      </c>
      <c r="CL57" s="93" t="s">
        <v>19</v>
      </c>
      <c r="CM57" s="93" t="s">
        <v>81</v>
      </c>
    </row>
    <row r="58" spans="1:91" s="7" customFormat="1" ht="16.5" customHeight="1">
      <c r="A58" s="83" t="s">
        <v>75</v>
      </c>
      <c r="B58" s="84"/>
      <c r="C58" s="85"/>
      <c r="D58" s="316" t="s">
        <v>88</v>
      </c>
      <c r="E58" s="316"/>
      <c r="F58" s="316"/>
      <c r="G58" s="316"/>
      <c r="H58" s="316"/>
      <c r="I58" s="86"/>
      <c r="J58" s="316" t="s">
        <v>89</v>
      </c>
      <c r="K58" s="316"/>
      <c r="L58" s="316"/>
      <c r="M58" s="316"/>
      <c r="N58" s="316"/>
      <c r="O58" s="316"/>
      <c r="P58" s="316"/>
      <c r="Q58" s="316"/>
      <c r="R58" s="316"/>
      <c r="S58" s="316"/>
      <c r="T58" s="316"/>
      <c r="U58" s="316"/>
      <c r="V58" s="316"/>
      <c r="W58" s="316"/>
      <c r="X58" s="316"/>
      <c r="Y58" s="316"/>
      <c r="Z58" s="316"/>
      <c r="AA58" s="316"/>
      <c r="AB58" s="316"/>
      <c r="AC58" s="316"/>
      <c r="AD58" s="316"/>
      <c r="AE58" s="316"/>
      <c r="AF58" s="316"/>
      <c r="AG58" s="314">
        <f>'SO04 - žst. Hodonín'!J30</f>
        <v>0</v>
      </c>
      <c r="AH58" s="315"/>
      <c r="AI58" s="315"/>
      <c r="AJ58" s="315"/>
      <c r="AK58" s="315"/>
      <c r="AL58" s="315"/>
      <c r="AM58" s="315"/>
      <c r="AN58" s="314">
        <f t="shared" si="0"/>
        <v>0</v>
      </c>
      <c r="AO58" s="315"/>
      <c r="AP58" s="315"/>
      <c r="AQ58" s="87" t="s">
        <v>78</v>
      </c>
      <c r="AR58" s="88"/>
      <c r="AS58" s="89">
        <v>0</v>
      </c>
      <c r="AT58" s="90">
        <f t="shared" si="1"/>
        <v>0</v>
      </c>
      <c r="AU58" s="91">
        <f>'SO04 - žst. Hodonín'!P79</f>
        <v>0</v>
      </c>
      <c r="AV58" s="90">
        <f>'SO04 - žst. Hodonín'!J33</f>
        <v>0</v>
      </c>
      <c r="AW58" s="90">
        <f>'SO04 - žst. Hodonín'!J34</f>
        <v>0</v>
      </c>
      <c r="AX58" s="90">
        <f>'SO04 - žst. Hodonín'!J35</f>
        <v>0</v>
      </c>
      <c r="AY58" s="90">
        <f>'SO04 - žst. Hodonín'!J36</f>
        <v>0</v>
      </c>
      <c r="AZ58" s="90">
        <f>'SO04 - žst. Hodonín'!F33</f>
        <v>0</v>
      </c>
      <c r="BA58" s="90">
        <f>'SO04 - žst. Hodonín'!F34</f>
        <v>0</v>
      </c>
      <c r="BB58" s="90">
        <f>'SO04 - žst. Hodonín'!F35</f>
        <v>0</v>
      </c>
      <c r="BC58" s="90">
        <f>'SO04 - žst. Hodonín'!F36</f>
        <v>0</v>
      </c>
      <c r="BD58" s="92">
        <f>'SO04 - žst. Hodonín'!F37</f>
        <v>0</v>
      </c>
      <c r="BT58" s="93" t="s">
        <v>79</v>
      </c>
      <c r="BV58" s="93" t="s">
        <v>73</v>
      </c>
      <c r="BW58" s="93" t="s">
        <v>90</v>
      </c>
      <c r="BX58" s="93" t="s">
        <v>5</v>
      </c>
      <c r="CL58" s="93" t="s">
        <v>19</v>
      </c>
      <c r="CM58" s="93" t="s">
        <v>81</v>
      </c>
    </row>
    <row r="59" spans="1:91" s="7" customFormat="1" ht="16.5" customHeight="1">
      <c r="A59" s="83" t="s">
        <v>75</v>
      </c>
      <c r="B59" s="84"/>
      <c r="C59" s="85"/>
      <c r="D59" s="316" t="s">
        <v>91</v>
      </c>
      <c r="E59" s="316"/>
      <c r="F59" s="316"/>
      <c r="G59" s="316"/>
      <c r="H59" s="316"/>
      <c r="I59" s="86"/>
      <c r="J59" s="316" t="s">
        <v>92</v>
      </c>
      <c r="K59" s="316"/>
      <c r="L59" s="316"/>
      <c r="M59" s="316"/>
      <c r="N59" s="316"/>
      <c r="O59" s="316"/>
      <c r="P59" s="316"/>
      <c r="Q59" s="316"/>
      <c r="R59" s="316"/>
      <c r="S59" s="316"/>
      <c r="T59" s="316"/>
      <c r="U59" s="316"/>
      <c r="V59" s="316"/>
      <c r="W59" s="316"/>
      <c r="X59" s="316"/>
      <c r="Y59" s="316"/>
      <c r="Z59" s="316"/>
      <c r="AA59" s="316"/>
      <c r="AB59" s="316"/>
      <c r="AC59" s="316"/>
      <c r="AD59" s="316"/>
      <c r="AE59" s="316"/>
      <c r="AF59" s="316"/>
      <c r="AG59" s="314">
        <f>'SO05 - TS 22kV Hodonín'!J30</f>
        <v>0</v>
      </c>
      <c r="AH59" s="315"/>
      <c r="AI59" s="315"/>
      <c r="AJ59" s="315"/>
      <c r="AK59" s="315"/>
      <c r="AL59" s="315"/>
      <c r="AM59" s="315"/>
      <c r="AN59" s="314">
        <f t="shared" si="0"/>
        <v>0</v>
      </c>
      <c r="AO59" s="315"/>
      <c r="AP59" s="315"/>
      <c r="AQ59" s="87" t="s">
        <v>78</v>
      </c>
      <c r="AR59" s="88"/>
      <c r="AS59" s="89">
        <v>0</v>
      </c>
      <c r="AT59" s="90">
        <f t="shared" si="1"/>
        <v>0</v>
      </c>
      <c r="AU59" s="91">
        <f>'SO05 - TS 22kV Hodonín'!P79</f>
        <v>0</v>
      </c>
      <c r="AV59" s="90">
        <f>'SO05 - TS 22kV Hodonín'!J33</f>
        <v>0</v>
      </c>
      <c r="AW59" s="90">
        <f>'SO05 - TS 22kV Hodonín'!J34</f>
        <v>0</v>
      </c>
      <c r="AX59" s="90">
        <f>'SO05 - TS 22kV Hodonín'!J35</f>
        <v>0</v>
      </c>
      <c r="AY59" s="90">
        <f>'SO05 - TS 22kV Hodonín'!J36</f>
        <v>0</v>
      </c>
      <c r="AZ59" s="90">
        <f>'SO05 - TS 22kV Hodonín'!F33</f>
        <v>0</v>
      </c>
      <c r="BA59" s="90">
        <f>'SO05 - TS 22kV Hodonín'!F34</f>
        <v>0</v>
      </c>
      <c r="BB59" s="90">
        <f>'SO05 - TS 22kV Hodonín'!F35</f>
        <v>0</v>
      </c>
      <c r="BC59" s="90">
        <f>'SO05 - TS 22kV Hodonín'!F36</f>
        <v>0</v>
      </c>
      <c r="BD59" s="92">
        <f>'SO05 - TS 22kV Hodonín'!F37</f>
        <v>0</v>
      </c>
      <c r="BT59" s="93" t="s">
        <v>79</v>
      </c>
      <c r="BV59" s="93" t="s">
        <v>73</v>
      </c>
      <c r="BW59" s="93" t="s">
        <v>93</v>
      </c>
      <c r="BX59" s="93" t="s">
        <v>5</v>
      </c>
      <c r="CL59" s="93" t="s">
        <v>19</v>
      </c>
      <c r="CM59" s="93" t="s">
        <v>81</v>
      </c>
    </row>
    <row r="60" spans="1:91" s="7" customFormat="1" ht="16.5" customHeight="1">
      <c r="A60" s="83" t="s">
        <v>75</v>
      </c>
      <c r="B60" s="84"/>
      <c r="C60" s="85"/>
      <c r="D60" s="316" t="s">
        <v>94</v>
      </c>
      <c r="E60" s="316"/>
      <c r="F60" s="316"/>
      <c r="G60" s="316"/>
      <c r="H60" s="316"/>
      <c r="I60" s="86"/>
      <c r="J60" s="316" t="s">
        <v>95</v>
      </c>
      <c r="K60" s="316"/>
      <c r="L60" s="316"/>
      <c r="M60" s="316"/>
      <c r="N60" s="316"/>
      <c r="O60" s="316"/>
      <c r="P60" s="316"/>
      <c r="Q60" s="316"/>
      <c r="R60" s="316"/>
      <c r="S60" s="316"/>
      <c r="T60" s="316"/>
      <c r="U60" s="316"/>
      <c r="V60" s="316"/>
      <c r="W60" s="316"/>
      <c r="X60" s="316"/>
      <c r="Y60" s="316"/>
      <c r="Z60" s="316"/>
      <c r="AA60" s="316"/>
      <c r="AB60" s="316"/>
      <c r="AC60" s="316"/>
      <c r="AD60" s="316"/>
      <c r="AE60" s="316"/>
      <c r="AF60" s="316"/>
      <c r="AG60" s="314">
        <f>'SO06 - SpS Letovice'!J30</f>
        <v>0</v>
      </c>
      <c r="AH60" s="315"/>
      <c r="AI60" s="315"/>
      <c r="AJ60" s="315"/>
      <c r="AK60" s="315"/>
      <c r="AL60" s="315"/>
      <c r="AM60" s="315"/>
      <c r="AN60" s="314">
        <f t="shared" si="0"/>
        <v>0</v>
      </c>
      <c r="AO60" s="315"/>
      <c r="AP60" s="315"/>
      <c r="AQ60" s="87" t="s">
        <v>78</v>
      </c>
      <c r="AR60" s="88"/>
      <c r="AS60" s="89">
        <v>0</v>
      </c>
      <c r="AT60" s="90">
        <f t="shared" si="1"/>
        <v>0</v>
      </c>
      <c r="AU60" s="91">
        <f>'SO06 - SpS Letovice'!P79</f>
        <v>0</v>
      </c>
      <c r="AV60" s="90">
        <f>'SO06 - SpS Letovice'!J33</f>
        <v>0</v>
      </c>
      <c r="AW60" s="90">
        <f>'SO06 - SpS Letovice'!J34</f>
        <v>0</v>
      </c>
      <c r="AX60" s="90">
        <f>'SO06 - SpS Letovice'!J35</f>
        <v>0</v>
      </c>
      <c r="AY60" s="90">
        <f>'SO06 - SpS Letovice'!J36</f>
        <v>0</v>
      </c>
      <c r="AZ60" s="90">
        <f>'SO06 - SpS Letovice'!F33</f>
        <v>0</v>
      </c>
      <c r="BA60" s="90">
        <f>'SO06 - SpS Letovice'!F34</f>
        <v>0</v>
      </c>
      <c r="BB60" s="90">
        <f>'SO06 - SpS Letovice'!F35</f>
        <v>0</v>
      </c>
      <c r="BC60" s="90">
        <f>'SO06 - SpS Letovice'!F36</f>
        <v>0</v>
      </c>
      <c r="BD60" s="92">
        <f>'SO06 - SpS Letovice'!F37</f>
        <v>0</v>
      </c>
      <c r="BT60" s="93" t="s">
        <v>79</v>
      </c>
      <c r="BV60" s="93" t="s">
        <v>73</v>
      </c>
      <c r="BW60" s="93" t="s">
        <v>96</v>
      </c>
      <c r="BX60" s="93" t="s">
        <v>5</v>
      </c>
      <c r="CL60" s="93" t="s">
        <v>19</v>
      </c>
      <c r="CM60" s="93" t="s">
        <v>81</v>
      </c>
    </row>
    <row r="61" spans="1:91" s="7" customFormat="1" ht="16.5" customHeight="1">
      <c r="A61" s="83" t="s">
        <v>75</v>
      </c>
      <c r="B61" s="84"/>
      <c r="C61" s="85"/>
      <c r="D61" s="316" t="s">
        <v>97</v>
      </c>
      <c r="E61" s="316"/>
      <c r="F61" s="316"/>
      <c r="G61" s="316"/>
      <c r="H61" s="316"/>
      <c r="I61" s="86"/>
      <c r="J61" s="316" t="s">
        <v>98</v>
      </c>
      <c r="K61" s="316"/>
      <c r="L61" s="316"/>
      <c r="M61" s="316"/>
      <c r="N61" s="316"/>
      <c r="O61" s="316"/>
      <c r="P61" s="316"/>
      <c r="Q61" s="316"/>
      <c r="R61" s="316"/>
      <c r="S61" s="316"/>
      <c r="T61" s="316"/>
      <c r="U61" s="316"/>
      <c r="V61" s="316"/>
      <c r="W61" s="316"/>
      <c r="X61" s="316"/>
      <c r="Y61" s="316"/>
      <c r="Z61" s="316"/>
      <c r="AA61" s="316"/>
      <c r="AB61" s="316"/>
      <c r="AC61" s="316"/>
      <c r="AD61" s="316"/>
      <c r="AE61" s="316"/>
      <c r="AF61" s="316"/>
      <c r="AG61" s="314">
        <f>'SO07 - žst. Vranovice'!J30</f>
        <v>0</v>
      </c>
      <c r="AH61" s="315"/>
      <c r="AI61" s="315"/>
      <c r="AJ61" s="315"/>
      <c r="AK61" s="315"/>
      <c r="AL61" s="315"/>
      <c r="AM61" s="315"/>
      <c r="AN61" s="314">
        <f t="shared" si="0"/>
        <v>0</v>
      </c>
      <c r="AO61" s="315"/>
      <c r="AP61" s="315"/>
      <c r="AQ61" s="87" t="s">
        <v>78</v>
      </c>
      <c r="AR61" s="88"/>
      <c r="AS61" s="89">
        <v>0</v>
      </c>
      <c r="AT61" s="90">
        <f t="shared" si="1"/>
        <v>0</v>
      </c>
      <c r="AU61" s="91">
        <f>'SO07 - žst. Vranovice'!P80</f>
        <v>0</v>
      </c>
      <c r="AV61" s="90">
        <f>'SO07 - žst. Vranovice'!J33</f>
        <v>0</v>
      </c>
      <c r="AW61" s="90">
        <f>'SO07 - žst. Vranovice'!J34</f>
        <v>0</v>
      </c>
      <c r="AX61" s="90">
        <f>'SO07 - žst. Vranovice'!J35</f>
        <v>0</v>
      </c>
      <c r="AY61" s="90">
        <f>'SO07 - žst. Vranovice'!J36</f>
        <v>0</v>
      </c>
      <c r="AZ61" s="90">
        <f>'SO07 - žst. Vranovice'!F33</f>
        <v>0</v>
      </c>
      <c r="BA61" s="90">
        <f>'SO07 - žst. Vranovice'!F34</f>
        <v>0</v>
      </c>
      <c r="BB61" s="90">
        <f>'SO07 - žst. Vranovice'!F35</f>
        <v>0</v>
      </c>
      <c r="BC61" s="90">
        <f>'SO07 - žst. Vranovice'!F36</f>
        <v>0</v>
      </c>
      <c r="BD61" s="92">
        <f>'SO07 - žst. Vranovice'!F37</f>
        <v>0</v>
      </c>
      <c r="BT61" s="93" t="s">
        <v>79</v>
      </c>
      <c r="BV61" s="93" t="s">
        <v>73</v>
      </c>
      <c r="BW61" s="93" t="s">
        <v>99</v>
      </c>
      <c r="BX61" s="93" t="s">
        <v>5</v>
      </c>
      <c r="CL61" s="93" t="s">
        <v>19</v>
      </c>
      <c r="CM61" s="93" t="s">
        <v>81</v>
      </c>
    </row>
    <row r="62" spans="1:91" s="7" customFormat="1" ht="16.5" customHeight="1">
      <c r="A62" s="83" t="s">
        <v>75</v>
      </c>
      <c r="B62" s="84"/>
      <c r="C62" s="85"/>
      <c r="D62" s="316" t="s">
        <v>100</v>
      </c>
      <c r="E62" s="316"/>
      <c r="F62" s="316"/>
      <c r="G62" s="316"/>
      <c r="H62" s="316"/>
      <c r="I62" s="86"/>
      <c r="J62" s="316" t="s">
        <v>101</v>
      </c>
      <c r="K62" s="316"/>
      <c r="L62" s="316"/>
      <c r="M62" s="316"/>
      <c r="N62" s="316"/>
      <c r="O62" s="316"/>
      <c r="P62" s="316"/>
      <c r="Q62" s="316"/>
      <c r="R62" s="316"/>
      <c r="S62" s="316"/>
      <c r="T62" s="316"/>
      <c r="U62" s="316"/>
      <c r="V62" s="316"/>
      <c r="W62" s="316"/>
      <c r="X62" s="316"/>
      <c r="Y62" s="316"/>
      <c r="Z62" s="316"/>
      <c r="AA62" s="316"/>
      <c r="AB62" s="316"/>
      <c r="AC62" s="316"/>
      <c r="AD62" s="316"/>
      <c r="AE62" s="316"/>
      <c r="AF62" s="316"/>
      <c r="AG62" s="314">
        <f>'SO08 - žst. Šakvice'!J30</f>
        <v>0</v>
      </c>
      <c r="AH62" s="315"/>
      <c r="AI62" s="315"/>
      <c r="AJ62" s="315"/>
      <c r="AK62" s="315"/>
      <c r="AL62" s="315"/>
      <c r="AM62" s="315"/>
      <c r="AN62" s="314">
        <f t="shared" si="0"/>
        <v>0</v>
      </c>
      <c r="AO62" s="315"/>
      <c r="AP62" s="315"/>
      <c r="AQ62" s="87" t="s">
        <v>78</v>
      </c>
      <c r="AR62" s="88"/>
      <c r="AS62" s="89">
        <v>0</v>
      </c>
      <c r="AT62" s="90">
        <f t="shared" si="1"/>
        <v>0</v>
      </c>
      <c r="AU62" s="91">
        <f>'SO08 - žst. Šakvice'!P79</f>
        <v>0</v>
      </c>
      <c r="AV62" s="90">
        <f>'SO08 - žst. Šakvice'!J33</f>
        <v>0</v>
      </c>
      <c r="AW62" s="90">
        <f>'SO08 - žst. Šakvice'!J34</f>
        <v>0</v>
      </c>
      <c r="AX62" s="90">
        <f>'SO08 - žst. Šakvice'!J35</f>
        <v>0</v>
      </c>
      <c r="AY62" s="90">
        <f>'SO08 - žst. Šakvice'!J36</f>
        <v>0</v>
      </c>
      <c r="AZ62" s="90">
        <f>'SO08 - žst. Šakvice'!F33</f>
        <v>0</v>
      </c>
      <c r="BA62" s="90">
        <f>'SO08 - žst. Šakvice'!F34</f>
        <v>0</v>
      </c>
      <c r="BB62" s="90">
        <f>'SO08 - žst. Šakvice'!F35</f>
        <v>0</v>
      </c>
      <c r="BC62" s="90">
        <f>'SO08 - žst. Šakvice'!F36</f>
        <v>0</v>
      </c>
      <c r="BD62" s="92">
        <f>'SO08 - žst. Šakvice'!F37</f>
        <v>0</v>
      </c>
      <c r="BT62" s="93" t="s">
        <v>79</v>
      </c>
      <c r="BV62" s="93" t="s">
        <v>73</v>
      </c>
      <c r="BW62" s="93" t="s">
        <v>102</v>
      </c>
      <c r="BX62" s="93" t="s">
        <v>5</v>
      </c>
      <c r="CL62" s="93" t="s">
        <v>19</v>
      </c>
      <c r="CM62" s="93" t="s">
        <v>81</v>
      </c>
    </row>
    <row r="63" spans="1:91" s="7" customFormat="1" ht="16.5" customHeight="1">
      <c r="A63" s="83" t="s">
        <v>75</v>
      </c>
      <c r="B63" s="84"/>
      <c r="C63" s="85"/>
      <c r="D63" s="316" t="s">
        <v>103</v>
      </c>
      <c r="E63" s="316"/>
      <c r="F63" s="316"/>
      <c r="G63" s="316"/>
      <c r="H63" s="316"/>
      <c r="I63" s="86"/>
      <c r="J63" s="316" t="s">
        <v>104</v>
      </c>
      <c r="K63" s="316"/>
      <c r="L63" s="316"/>
      <c r="M63" s="316"/>
      <c r="N63" s="316"/>
      <c r="O63" s="316"/>
      <c r="P63" s="316"/>
      <c r="Q63" s="316"/>
      <c r="R63" s="316"/>
      <c r="S63" s="316"/>
      <c r="T63" s="316"/>
      <c r="U63" s="316"/>
      <c r="V63" s="316"/>
      <c r="W63" s="316"/>
      <c r="X63" s="316"/>
      <c r="Y63" s="316"/>
      <c r="Z63" s="316"/>
      <c r="AA63" s="316"/>
      <c r="AB63" s="316"/>
      <c r="AC63" s="316"/>
      <c r="AD63" s="316"/>
      <c r="AE63" s="316"/>
      <c r="AF63" s="316"/>
      <c r="AG63" s="314">
        <f>'SO09 - žst. Zaječí'!J30</f>
        <v>0</v>
      </c>
      <c r="AH63" s="315"/>
      <c r="AI63" s="315"/>
      <c r="AJ63" s="315"/>
      <c r="AK63" s="315"/>
      <c r="AL63" s="315"/>
      <c r="AM63" s="315"/>
      <c r="AN63" s="314">
        <f t="shared" si="0"/>
        <v>0</v>
      </c>
      <c r="AO63" s="315"/>
      <c r="AP63" s="315"/>
      <c r="AQ63" s="87" t="s">
        <v>78</v>
      </c>
      <c r="AR63" s="88"/>
      <c r="AS63" s="89">
        <v>0</v>
      </c>
      <c r="AT63" s="90">
        <f t="shared" si="1"/>
        <v>0</v>
      </c>
      <c r="AU63" s="91">
        <f>'SO09 - žst. Zaječí'!P79</f>
        <v>0</v>
      </c>
      <c r="AV63" s="90">
        <f>'SO09 - žst. Zaječí'!J33</f>
        <v>0</v>
      </c>
      <c r="AW63" s="90">
        <f>'SO09 - žst. Zaječí'!J34</f>
        <v>0</v>
      </c>
      <c r="AX63" s="90">
        <f>'SO09 - žst. Zaječí'!J35</f>
        <v>0</v>
      </c>
      <c r="AY63" s="90">
        <f>'SO09 - žst. Zaječí'!J36</f>
        <v>0</v>
      </c>
      <c r="AZ63" s="90">
        <f>'SO09 - žst. Zaječí'!F33</f>
        <v>0</v>
      </c>
      <c r="BA63" s="90">
        <f>'SO09 - žst. Zaječí'!F34</f>
        <v>0</v>
      </c>
      <c r="BB63" s="90">
        <f>'SO09 - žst. Zaječí'!F35</f>
        <v>0</v>
      </c>
      <c r="BC63" s="90">
        <f>'SO09 - žst. Zaječí'!F36</f>
        <v>0</v>
      </c>
      <c r="BD63" s="92">
        <f>'SO09 - žst. Zaječí'!F37</f>
        <v>0</v>
      </c>
      <c r="BT63" s="93" t="s">
        <v>79</v>
      </c>
      <c r="BV63" s="93" t="s">
        <v>73</v>
      </c>
      <c r="BW63" s="93" t="s">
        <v>105</v>
      </c>
      <c r="BX63" s="93" t="s">
        <v>5</v>
      </c>
      <c r="CL63" s="93" t="s">
        <v>19</v>
      </c>
      <c r="CM63" s="93" t="s">
        <v>81</v>
      </c>
    </row>
    <row r="64" spans="1:91" s="7" customFormat="1" ht="16.5" customHeight="1">
      <c r="A64" s="83" t="s">
        <v>75</v>
      </c>
      <c r="B64" s="84"/>
      <c r="C64" s="85"/>
      <c r="D64" s="316" t="s">
        <v>106</v>
      </c>
      <c r="E64" s="316"/>
      <c r="F64" s="316"/>
      <c r="G64" s="316"/>
      <c r="H64" s="316"/>
      <c r="I64" s="86"/>
      <c r="J64" s="316" t="s">
        <v>107</v>
      </c>
      <c r="K64" s="316"/>
      <c r="L64" s="316"/>
      <c r="M64" s="316"/>
      <c r="N64" s="316"/>
      <c r="O64" s="316"/>
      <c r="P64" s="316"/>
      <c r="Q64" s="316"/>
      <c r="R64" s="316"/>
      <c r="S64" s="316"/>
      <c r="T64" s="316"/>
      <c r="U64" s="316"/>
      <c r="V64" s="316"/>
      <c r="W64" s="316"/>
      <c r="X64" s="316"/>
      <c r="Y64" s="316"/>
      <c r="Z64" s="316"/>
      <c r="AA64" s="316"/>
      <c r="AB64" s="316"/>
      <c r="AC64" s="316"/>
      <c r="AD64" s="316"/>
      <c r="AE64" s="316"/>
      <c r="AF64" s="316"/>
      <c r="AG64" s="314">
        <f>'SO10 - žst. Podivín'!J30</f>
        <v>0</v>
      </c>
      <c r="AH64" s="315"/>
      <c r="AI64" s="315"/>
      <c r="AJ64" s="315"/>
      <c r="AK64" s="315"/>
      <c r="AL64" s="315"/>
      <c r="AM64" s="315"/>
      <c r="AN64" s="314">
        <f t="shared" si="0"/>
        <v>0</v>
      </c>
      <c r="AO64" s="315"/>
      <c r="AP64" s="315"/>
      <c r="AQ64" s="87" t="s">
        <v>78</v>
      </c>
      <c r="AR64" s="88"/>
      <c r="AS64" s="89">
        <v>0</v>
      </c>
      <c r="AT64" s="90">
        <f t="shared" si="1"/>
        <v>0</v>
      </c>
      <c r="AU64" s="91">
        <f>'SO10 - žst. Podivín'!P79</f>
        <v>0</v>
      </c>
      <c r="AV64" s="90">
        <f>'SO10 - žst. Podivín'!J33</f>
        <v>0</v>
      </c>
      <c r="AW64" s="90">
        <f>'SO10 - žst. Podivín'!J34</f>
        <v>0</v>
      </c>
      <c r="AX64" s="90">
        <f>'SO10 - žst. Podivín'!J35</f>
        <v>0</v>
      </c>
      <c r="AY64" s="90">
        <f>'SO10 - žst. Podivín'!J36</f>
        <v>0</v>
      </c>
      <c r="AZ64" s="90">
        <f>'SO10 - žst. Podivín'!F33</f>
        <v>0</v>
      </c>
      <c r="BA64" s="90">
        <f>'SO10 - žst. Podivín'!F34</f>
        <v>0</v>
      </c>
      <c r="BB64" s="90">
        <f>'SO10 - žst. Podivín'!F35</f>
        <v>0</v>
      </c>
      <c r="BC64" s="90">
        <f>'SO10 - žst. Podivín'!F36</f>
        <v>0</v>
      </c>
      <c r="BD64" s="92">
        <f>'SO10 - žst. Podivín'!F37</f>
        <v>0</v>
      </c>
      <c r="BT64" s="93" t="s">
        <v>79</v>
      </c>
      <c r="BV64" s="93" t="s">
        <v>73</v>
      </c>
      <c r="BW64" s="93" t="s">
        <v>108</v>
      </c>
      <c r="BX64" s="93" t="s">
        <v>5</v>
      </c>
      <c r="CL64" s="93" t="s">
        <v>19</v>
      </c>
      <c r="CM64" s="93" t="s">
        <v>81</v>
      </c>
    </row>
    <row r="65" spans="1:91" s="7" customFormat="1" ht="16.5" customHeight="1">
      <c r="A65" s="83" t="s">
        <v>75</v>
      </c>
      <c r="B65" s="84"/>
      <c r="C65" s="85"/>
      <c r="D65" s="316" t="s">
        <v>109</v>
      </c>
      <c r="E65" s="316"/>
      <c r="F65" s="316"/>
      <c r="G65" s="316"/>
      <c r="H65" s="316"/>
      <c r="I65" s="86"/>
      <c r="J65" s="316" t="s">
        <v>110</v>
      </c>
      <c r="K65" s="316"/>
      <c r="L65" s="316"/>
      <c r="M65" s="316"/>
      <c r="N65" s="316"/>
      <c r="O65" s="316"/>
      <c r="P65" s="316"/>
      <c r="Q65" s="316"/>
      <c r="R65" s="316"/>
      <c r="S65" s="316"/>
      <c r="T65" s="316"/>
      <c r="U65" s="316"/>
      <c r="V65" s="316"/>
      <c r="W65" s="316"/>
      <c r="X65" s="316"/>
      <c r="Y65" s="316"/>
      <c r="Z65" s="316"/>
      <c r="AA65" s="316"/>
      <c r="AB65" s="316"/>
      <c r="AC65" s="316"/>
      <c r="AD65" s="316"/>
      <c r="AE65" s="316"/>
      <c r="AF65" s="316"/>
      <c r="AG65" s="314">
        <f>'SO11 - žst. Pohled'!J30</f>
        <v>0</v>
      </c>
      <c r="AH65" s="315"/>
      <c r="AI65" s="315"/>
      <c r="AJ65" s="315"/>
      <c r="AK65" s="315"/>
      <c r="AL65" s="315"/>
      <c r="AM65" s="315"/>
      <c r="AN65" s="314">
        <f t="shared" si="0"/>
        <v>0</v>
      </c>
      <c r="AO65" s="315"/>
      <c r="AP65" s="315"/>
      <c r="AQ65" s="87" t="s">
        <v>78</v>
      </c>
      <c r="AR65" s="88"/>
      <c r="AS65" s="89">
        <v>0</v>
      </c>
      <c r="AT65" s="90">
        <f t="shared" si="1"/>
        <v>0</v>
      </c>
      <c r="AU65" s="91">
        <f>'SO11 - žst. Pohled'!P79</f>
        <v>0</v>
      </c>
      <c r="AV65" s="90">
        <f>'SO11 - žst. Pohled'!J33</f>
        <v>0</v>
      </c>
      <c r="AW65" s="90">
        <f>'SO11 - žst. Pohled'!J34</f>
        <v>0</v>
      </c>
      <c r="AX65" s="90">
        <f>'SO11 - žst. Pohled'!J35</f>
        <v>0</v>
      </c>
      <c r="AY65" s="90">
        <f>'SO11 - žst. Pohled'!J36</f>
        <v>0</v>
      </c>
      <c r="AZ65" s="90">
        <f>'SO11 - žst. Pohled'!F33</f>
        <v>0</v>
      </c>
      <c r="BA65" s="90">
        <f>'SO11 - žst. Pohled'!F34</f>
        <v>0</v>
      </c>
      <c r="BB65" s="90">
        <f>'SO11 - žst. Pohled'!F35</f>
        <v>0</v>
      </c>
      <c r="BC65" s="90">
        <f>'SO11 - žst. Pohled'!F36</f>
        <v>0</v>
      </c>
      <c r="BD65" s="92">
        <f>'SO11 - žst. Pohled'!F37</f>
        <v>0</v>
      </c>
      <c r="BT65" s="93" t="s">
        <v>79</v>
      </c>
      <c r="BV65" s="93" t="s">
        <v>73</v>
      </c>
      <c r="BW65" s="93" t="s">
        <v>111</v>
      </c>
      <c r="BX65" s="93" t="s">
        <v>5</v>
      </c>
      <c r="CL65" s="93" t="s">
        <v>19</v>
      </c>
      <c r="CM65" s="93" t="s">
        <v>81</v>
      </c>
    </row>
    <row r="66" spans="1:91" s="7" customFormat="1" ht="16.5" customHeight="1">
      <c r="A66" s="83" t="s">
        <v>75</v>
      </c>
      <c r="B66" s="84"/>
      <c r="C66" s="85"/>
      <c r="D66" s="316" t="s">
        <v>112</v>
      </c>
      <c r="E66" s="316"/>
      <c r="F66" s="316"/>
      <c r="G66" s="316"/>
      <c r="H66" s="316"/>
      <c r="I66" s="86"/>
      <c r="J66" s="316" t="s">
        <v>113</v>
      </c>
      <c r="K66" s="316"/>
      <c r="L66" s="316"/>
      <c r="M66" s="316"/>
      <c r="N66" s="316"/>
      <c r="O66" s="316"/>
      <c r="P66" s="316"/>
      <c r="Q66" s="316"/>
      <c r="R66" s="316"/>
      <c r="S66" s="316"/>
      <c r="T66" s="316"/>
      <c r="U66" s="316"/>
      <c r="V66" s="316"/>
      <c r="W66" s="316"/>
      <c r="X66" s="316"/>
      <c r="Y66" s="316"/>
      <c r="Z66" s="316"/>
      <c r="AA66" s="316"/>
      <c r="AB66" s="316"/>
      <c r="AC66" s="316"/>
      <c r="AD66" s="316"/>
      <c r="AE66" s="316"/>
      <c r="AF66" s="316"/>
      <c r="AG66" s="314">
        <f>'SO12 - žst. Přibyslav'!J30</f>
        <v>0</v>
      </c>
      <c r="AH66" s="315"/>
      <c r="AI66" s="315"/>
      <c r="AJ66" s="315"/>
      <c r="AK66" s="315"/>
      <c r="AL66" s="315"/>
      <c r="AM66" s="315"/>
      <c r="AN66" s="314">
        <f t="shared" si="0"/>
        <v>0</v>
      </c>
      <c r="AO66" s="315"/>
      <c r="AP66" s="315"/>
      <c r="AQ66" s="87" t="s">
        <v>78</v>
      </c>
      <c r="AR66" s="88"/>
      <c r="AS66" s="94">
        <v>0</v>
      </c>
      <c r="AT66" s="95">
        <f t="shared" si="1"/>
        <v>0</v>
      </c>
      <c r="AU66" s="96">
        <f>'SO12 - žst. Přibyslav'!P79</f>
        <v>0</v>
      </c>
      <c r="AV66" s="95">
        <f>'SO12 - žst. Přibyslav'!J33</f>
        <v>0</v>
      </c>
      <c r="AW66" s="95">
        <f>'SO12 - žst. Přibyslav'!J34</f>
        <v>0</v>
      </c>
      <c r="AX66" s="95">
        <f>'SO12 - žst. Přibyslav'!J35</f>
        <v>0</v>
      </c>
      <c r="AY66" s="95">
        <f>'SO12 - žst. Přibyslav'!J36</f>
        <v>0</v>
      </c>
      <c r="AZ66" s="95">
        <f>'SO12 - žst. Přibyslav'!F33</f>
        <v>0</v>
      </c>
      <c r="BA66" s="95">
        <f>'SO12 - žst. Přibyslav'!F34</f>
        <v>0</v>
      </c>
      <c r="BB66" s="95">
        <f>'SO12 - žst. Přibyslav'!F35</f>
        <v>0</v>
      </c>
      <c r="BC66" s="95">
        <f>'SO12 - žst. Přibyslav'!F36</f>
        <v>0</v>
      </c>
      <c r="BD66" s="97">
        <f>'SO12 - žst. Přibyslav'!F37</f>
        <v>0</v>
      </c>
      <c r="BT66" s="93" t="s">
        <v>79</v>
      </c>
      <c r="BV66" s="93" t="s">
        <v>73</v>
      </c>
      <c r="BW66" s="93" t="s">
        <v>114</v>
      </c>
      <c r="BX66" s="93" t="s">
        <v>5</v>
      </c>
      <c r="CL66" s="93" t="s">
        <v>19</v>
      </c>
      <c r="CM66" s="93" t="s">
        <v>81</v>
      </c>
    </row>
    <row r="67" spans="1:91" s="2" customFormat="1" ht="30" customHeight="1">
      <c r="A67" s="31"/>
      <c r="B67" s="32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6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</row>
    <row r="68" spans="1:91" s="2" customFormat="1" ht="6.95" customHeight="1">
      <c r="A68" s="31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36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</row>
  </sheetData>
  <sheetProtection algorithmName="SHA-512" hashValue="WmUp7U49Rkh08QjIURPAMNlxz+c2P6wFFrVU+eO7MtO2sa0k1V9gGu04Df33CUWRao0WsE1hUHb2vWXbYRwymw==" saltValue="IsS5FDLM2kfwVUlGZa/ebSb/2dWG5IfzJ1TX5f+VSFFSB+oLvuN8aifz7qxBrSBJwPJkqFoMPv8/ZjtGcjt8LQ==" spinCount="100000" sheet="1" objects="1" scenarios="1" formatColumns="0" formatRows="0"/>
  <mergeCells count="86">
    <mergeCell ref="AG62:AM62"/>
    <mergeCell ref="AG54:AM54"/>
    <mergeCell ref="AN54:AP54"/>
    <mergeCell ref="AG57:AM57"/>
    <mergeCell ref="AG58:AM58"/>
    <mergeCell ref="AG59:AM59"/>
    <mergeCell ref="AG60:AM60"/>
    <mergeCell ref="AG61:AM61"/>
    <mergeCell ref="J62:AF62"/>
    <mergeCell ref="J63:AF63"/>
    <mergeCell ref="J64:AF64"/>
    <mergeCell ref="J65:AF65"/>
    <mergeCell ref="J66:AF66"/>
    <mergeCell ref="C52:G52"/>
    <mergeCell ref="I52:AF52"/>
    <mergeCell ref="J55:AF55"/>
    <mergeCell ref="J56:AF56"/>
    <mergeCell ref="J57:AF57"/>
    <mergeCell ref="D63:H63"/>
    <mergeCell ref="D64:H64"/>
    <mergeCell ref="D65:H65"/>
    <mergeCell ref="D66:H66"/>
    <mergeCell ref="AG64:AM64"/>
    <mergeCell ref="AG63:AM63"/>
    <mergeCell ref="AG65:AM65"/>
    <mergeCell ref="AG66:AM66"/>
    <mergeCell ref="D62:H62"/>
    <mergeCell ref="D55:H55"/>
    <mergeCell ref="D56:H56"/>
    <mergeCell ref="D57:H57"/>
    <mergeCell ref="D58:H58"/>
    <mergeCell ref="D59:H59"/>
    <mergeCell ref="D60:H60"/>
    <mergeCell ref="D61:H61"/>
    <mergeCell ref="AN62:AP62"/>
    <mergeCell ref="AN63:AP63"/>
    <mergeCell ref="AN64:AP64"/>
    <mergeCell ref="AN65:AP65"/>
    <mergeCell ref="AN66:AP66"/>
    <mergeCell ref="L33:P33"/>
    <mergeCell ref="AN61:AP61"/>
    <mergeCell ref="AN58:AP58"/>
    <mergeCell ref="AN59:AP59"/>
    <mergeCell ref="AN60:AP60"/>
    <mergeCell ref="J58:AF58"/>
    <mergeCell ref="J59:AF59"/>
    <mergeCell ref="J60:AF60"/>
    <mergeCell ref="J61:AF61"/>
    <mergeCell ref="AN52:AP52"/>
    <mergeCell ref="AG52:AM52"/>
    <mergeCell ref="AN55:AP55"/>
    <mergeCell ref="AG55:AM55"/>
    <mergeCell ref="AN56:AP56"/>
    <mergeCell ref="AG56:AM56"/>
    <mergeCell ref="AN57:AP57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SO01 - Žst. Hrušky'!C2" display="/"/>
    <hyperlink ref="A56" location="'SO02 - žst. Moravská Nová...'!C2" display="/"/>
    <hyperlink ref="A57" location="'SO03 - žst. Lužice'!C2" display="/"/>
    <hyperlink ref="A58" location="'SO04 - žst. Hodonín'!C2" display="/"/>
    <hyperlink ref="A59" location="'SO05 - TS 22kV Hodonín'!C2" display="/"/>
    <hyperlink ref="A60" location="'SO06 - SpS Letovice'!C2" display="/"/>
    <hyperlink ref="A61" location="'SO07 - žst. Vranovice'!C2" display="/"/>
    <hyperlink ref="A62" location="'SO08 - žst. Šakvice'!C2" display="/"/>
    <hyperlink ref="A63" location="'SO09 - žst. Zaječí'!C2" display="/"/>
    <hyperlink ref="A64" location="'SO10 - žst. Podivín'!C2" display="/"/>
    <hyperlink ref="A65" location="'SO11 - žst. Pohled'!C2" display="/"/>
    <hyperlink ref="A66" location="'SO12 - žst. Přibyslav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8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4" t="s">
        <v>105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7"/>
      <c r="AT3" s="14" t="s">
        <v>81</v>
      </c>
    </row>
    <row r="4" spans="1:46" s="1" customFormat="1" ht="24.95" customHeight="1">
      <c r="B4" s="17"/>
      <c r="D4" s="102" t="s">
        <v>115</v>
      </c>
      <c r="I4" s="98"/>
      <c r="L4" s="17"/>
      <c r="M4" s="103" t="s">
        <v>10</v>
      </c>
      <c r="AT4" s="14" t="s">
        <v>4</v>
      </c>
    </row>
    <row r="5" spans="1:46" s="1" customFormat="1" ht="6.95" customHeight="1">
      <c r="B5" s="17"/>
      <c r="I5" s="98"/>
      <c r="L5" s="17"/>
    </row>
    <row r="6" spans="1:46" s="1" customFormat="1" ht="12" customHeight="1">
      <c r="B6" s="17"/>
      <c r="D6" s="104" t="s">
        <v>16</v>
      </c>
      <c r="I6" s="98"/>
      <c r="L6" s="17"/>
    </row>
    <row r="7" spans="1:46" s="1" customFormat="1" ht="16.5" customHeight="1">
      <c r="B7" s="17"/>
      <c r="E7" s="323" t="str">
        <f>'Rekapitulace stavby'!K6</f>
        <v>Oprava DŘT v úseku Pohled - Břeclav - Hodonín</v>
      </c>
      <c r="F7" s="324"/>
      <c r="G7" s="324"/>
      <c r="H7" s="324"/>
      <c r="I7" s="98"/>
      <c r="L7" s="17"/>
    </row>
    <row r="8" spans="1:46" s="2" customFormat="1" ht="12" customHeight="1">
      <c r="A8" s="31"/>
      <c r="B8" s="36"/>
      <c r="C8" s="31"/>
      <c r="D8" s="104" t="s">
        <v>116</v>
      </c>
      <c r="E8" s="31"/>
      <c r="F8" s="31"/>
      <c r="G8" s="31"/>
      <c r="H8" s="31"/>
      <c r="I8" s="105"/>
      <c r="J8" s="31"/>
      <c r="K8" s="31"/>
      <c r="L8" s="106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25" t="s">
        <v>734</v>
      </c>
      <c r="F9" s="326"/>
      <c r="G9" s="326"/>
      <c r="H9" s="326"/>
      <c r="I9" s="105"/>
      <c r="J9" s="31"/>
      <c r="K9" s="31"/>
      <c r="L9" s="106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05"/>
      <c r="J10" s="31"/>
      <c r="K10" s="31"/>
      <c r="L10" s="10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4" t="s">
        <v>18</v>
      </c>
      <c r="E11" s="31"/>
      <c r="F11" s="107" t="s">
        <v>19</v>
      </c>
      <c r="G11" s="31"/>
      <c r="H11" s="31"/>
      <c r="I11" s="108" t="s">
        <v>20</v>
      </c>
      <c r="J11" s="107" t="s">
        <v>19</v>
      </c>
      <c r="K11" s="31"/>
      <c r="L11" s="106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21</v>
      </c>
      <c r="E12" s="31"/>
      <c r="F12" s="107" t="s">
        <v>22</v>
      </c>
      <c r="G12" s="31"/>
      <c r="H12" s="31"/>
      <c r="I12" s="108" t="s">
        <v>23</v>
      </c>
      <c r="J12" s="109" t="str">
        <f>'Rekapitulace stavby'!AN8</f>
        <v>23. 10. 2019</v>
      </c>
      <c r="K12" s="31"/>
      <c r="L12" s="106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5"/>
      <c r="J13" s="31"/>
      <c r="K13" s="31"/>
      <c r="L13" s="106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4" t="s">
        <v>25</v>
      </c>
      <c r="E14" s="31"/>
      <c r="F14" s="31"/>
      <c r="G14" s="31"/>
      <c r="H14" s="31"/>
      <c r="I14" s="108" t="s">
        <v>26</v>
      </c>
      <c r="J14" s="107" t="s">
        <v>19</v>
      </c>
      <c r="K14" s="31"/>
      <c r="L14" s="106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">
        <v>27</v>
      </c>
      <c r="F15" s="31"/>
      <c r="G15" s="31"/>
      <c r="H15" s="31"/>
      <c r="I15" s="108" t="s">
        <v>28</v>
      </c>
      <c r="J15" s="107" t="s">
        <v>19</v>
      </c>
      <c r="K15" s="31"/>
      <c r="L15" s="106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5"/>
      <c r="J16" s="31"/>
      <c r="K16" s="31"/>
      <c r="L16" s="106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4" t="s">
        <v>29</v>
      </c>
      <c r="E17" s="31"/>
      <c r="F17" s="31"/>
      <c r="G17" s="31"/>
      <c r="H17" s="31"/>
      <c r="I17" s="108" t="s">
        <v>26</v>
      </c>
      <c r="J17" s="27" t="str">
        <f>'Rekapitulace stavby'!AN13</f>
        <v>Vyplň údaj</v>
      </c>
      <c r="K17" s="31"/>
      <c r="L17" s="106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27" t="str">
        <f>'Rekapitulace stavby'!E14</f>
        <v>Vyplň údaj</v>
      </c>
      <c r="F18" s="328"/>
      <c r="G18" s="328"/>
      <c r="H18" s="328"/>
      <c r="I18" s="108" t="s">
        <v>28</v>
      </c>
      <c r="J18" s="27" t="str">
        <f>'Rekapitulace stavby'!AN14</f>
        <v>Vyplň údaj</v>
      </c>
      <c r="K18" s="31"/>
      <c r="L18" s="106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5"/>
      <c r="J19" s="31"/>
      <c r="K19" s="31"/>
      <c r="L19" s="106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4" t="s">
        <v>31</v>
      </c>
      <c r="E20" s="31"/>
      <c r="F20" s="31"/>
      <c r="G20" s="31"/>
      <c r="H20" s="31"/>
      <c r="I20" s="108" t="s">
        <v>26</v>
      </c>
      <c r="J20" s="107" t="str">
        <f>IF('Rekapitulace stavby'!AN16="","",'Rekapitulace stavby'!AN16)</f>
        <v/>
      </c>
      <c r="K20" s="31"/>
      <c r="L20" s="106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tr">
        <f>IF('Rekapitulace stavby'!E17="","",'Rekapitulace stavby'!E17)</f>
        <v xml:space="preserve"> </v>
      </c>
      <c r="F21" s="31"/>
      <c r="G21" s="31"/>
      <c r="H21" s="31"/>
      <c r="I21" s="108" t="s">
        <v>28</v>
      </c>
      <c r="J21" s="107" t="str">
        <f>IF('Rekapitulace stavby'!AN17="","",'Rekapitulace stavby'!AN17)</f>
        <v/>
      </c>
      <c r="K21" s="31"/>
      <c r="L21" s="106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5"/>
      <c r="J22" s="31"/>
      <c r="K22" s="31"/>
      <c r="L22" s="106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4" t="s">
        <v>34</v>
      </c>
      <c r="E23" s="31"/>
      <c r="F23" s="31"/>
      <c r="G23" s="31"/>
      <c r="H23" s="31"/>
      <c r="I23" s="108" t="s">
        <v>26</v>
      </c>
      <c r="J23" s="107" t="str">
        <f>IF('Rekapitulace stavby'!AN19="","",'Rekapitulace stavby'!AN19)</f>
        <v/>
      </c>
      <c r="K23" s="31"/>
      <c r="L23" s="106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tr">
        <f>IF('Rekapitulace stavby'!E20="","",'Rekapitulace stavby'!E20)</f>
        <v xml:space="preserve"> </v>
      </c>
      <c r="F24" s="31"/>
      <c r="G24" s="31"/>
      <c r="H24" s="31"/>
      <c r="I24" s="108" t="s">
        <v>28</v>
      </c>
      <c r="J24" s="107" t="str">
        <f>IF('Rekapitulace stavby'!AN20="","",'Rekapitulace stavby'!AN20)</f>
        <v/>
      </c>
      <c r="K24" s="31"/>
      <c r="L24" s="106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5"/>
      <c r="J25" s="31"/>
      <c r="K25" s="31"/>
      <c r="L25" s="106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4" t="s">
        <v>35</v>
      </c>
      <c r="E26" s="31"/>
      <c r="F26" s="31"/>
      <c r="G26" s="31"/>
      <c r="H26" s="31"/>
      <c r="I26" s="105"/>
      <c r="J26" s="31"/>
      <c r="K26" s="31"/>
      <c r="L26" s="106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0"/>
      <c r="B27" s="111"/>
      <c r="C27" s="110"/>
      <c r="D27" s="110"/>
      <c r="E27" s="329" t="s">
        <v>19</v>
      </c>
      <c r="F27" s="329"/>
      <c r="G27" s="329"/>
      <c r="H27" s="329"/>
      <c r="I27" s="112"/>
      <c r="J27" s="110"/>
      <c r="K27" s="110"/>
      <c r="L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5"/>
      <c r="J28" s="31"/>
      <c r="K28" s="31"/>
      <c r="L28" s="106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4"/>
      <c r="E29" s="114"/>
      <c r="F29" s="114"/>
      <c r="G29" s="114"/>
      <c r="H29" s="114"/>
      <c r="I29" s="115"/>
      <c r="J29" s="114"/>
      <c r="K29" s="114"/>
      <c r="L29" s="106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105"/>
      <c r="J30" s="117">
        <f>ROUND(J79, 2)</f>
        <v>0</v>
      </c>
      <c r="K30" s="31"/>
      <c r="L30" s="106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4"/>
      <c r="E31" s="114"/>
      <c r="F31" s="114"/>
      <c r="G31" s="114"/>
      <c r="H31" s="114"/>
      <c r="I31" s="115"/>
      <c r="J31" s="114"/>
      <c r="K31" s="114"/>
      <c r="L31" s="106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9" t="s">
        <v>38</v>
      </c>
      <c r="J32" s="118" t="s">
        <v>40</v>
      </c>
      <c r="K32" s="31"/>
      <c r="L32" s="106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0" t="s">
        <v>41</v>
      </c>
      <c r="E33" s="104" t="s">
        <v>42</v>
      </c>
      <c r="F33" s="121">
        <f>ROUND((SUM(BE79:BE122)),  2)</f>
        <v>0</v>
      </c>
      <c r="G33" s="31"/>
      <c r="H33" s="31"/>
      <c r="I33" s="122">
        <v>0.21</v>
      </c>
      <c r="J33" s="121">
        <f>ROUND(((SUM(BE79:BE122))*I33),  2)</f>
        <v>0</v>
      </c>
      <c r="K33" s="31"/>
      <c r="L33" s="106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4" t="s">
        <v>43</v>
      </c>
      <c r="F34" s="121">
        <f>ROUND((SUM(BF79:BF122)),  2)</f>
        <v>0</v>
      </c>
      <c r="G34" s="31"/>
      <c r="H34" s="31"/>
      <c r="I34" s="122">
        <v>0.15</v>
      </c>
      <c r="J34" s="121">
        <f>ROUND(((SUM(BF79:BF122))*I34),  2)</f>
        <v>0</v>
      </c>
      <c r="K34" s="31"/>
      <c r="L34" s="106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44</v>
      </c>
      <c r="F35" s="121">
        <f>ROUND((SUM(BG79:BG122)),  2)</f>
        <v>0</v>
      </c>
      <c r="G35" s="31"/>
      <c r="H35" s="31"/>
      <c r="I35" s="122">
        <v>0.21</v>
      </c>
      <c r="J35" s="121">
        <f>0</f>
        <v>0</v>
      </c>
      <c r="K35" s="31"/>
      <c r="L35" s="106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4" t="s">
        <v>45</v>
      </c>
      <c r="F36" s="121">
        <f>ROUND((SUM(BH79:BH122)),  2)</f>
        <v>0</v>
      </c>
      <c r="G36" s="31"/>
      <c r="H36" s="31"/>
      <c r="I36" s="122">
        <v>0.15</v>
      </c>
      <c r="J36" s="121">
        <f>0</f>
        <v>0</v>
      </c>
      <c r="K36" s="31"/>
      <c r="L36" s="106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4" t="s">
        <v>46</v>
      </c>
      <c r="F37" s="121">
        <f>ROUND((SUM(BI79:BI122)),  2)</f>
        <v>0</v>
      </c>
      <c r="G37" s="31"/>
      <c r="H37" s="31"/>
      <c r="I37" s="122">
        <v>0</v>
      </c>
      <c r="J37" s="121">
        <f>0</f>
        <v>0</v>
      </c>
      <c r="K37" s="31"/>
      <c r="L37" s="106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05"/>
      <c r="J38" s="31"/>
      <c r="K38" s="31"/>
      <c r="L38" s="106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3"/>
      <c r="D39" s="124" t="s">
        <v>47</v>
      </c>
      <c r="E39" s="125"/>
      <c r="F39" s="125"/>
      <c r="G39" s="126" t="s">
        <v>48</v>
      </c>
      <c r="H39" s="127" t="s">
        <v>49</v>
      </c>
      <c r="I39" s="128"/>
      <c r="J39" s="129">
        <f>SUM(J30:J37)</f>
        <v>0</v>
      </c>
      <c r="K39" s="130"/>
      <c r="L39" s="106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106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106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118</v>
      </c>
      <c r="D45" s="33"/>
      <c r="E45" s="33"/>
      <c r="F45" s="33"/>
      <c r="G45" s="33"/>
      <c r="H45" s="33"/>
      <c r="I45" s="105"/>
      <c r="J45" s="33"/>
      <c r="K45" s="33"/>
      <c r="L45" s="106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105"/>
      <c r="J46" s="33"/>
      <c r="K46" s="33"/>
      <c r="L46" s="106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105"/>
      <c r="J47" s="33"/>
      <c r="K47" s="33"/>
      <c r="L47" s="106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30" t="str">
        <f>E7</f>
        <v>Oprava DŘT v úseku Pohled - Břeclav - Hodonín</v>
      </c>
      <c r="F48" s="331"/>
      <c r="G48" s="331"/>
      <c r="H48" s="331"/>
      <c r="I48" s="105"/>
      <c r="J48" s="33"/>
      <c r="K48" s="33"/>
      <c r="L48" s="106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116</v>
      </c>
      <c r="D49" s="33"/>
      <c r="E49" s="33"/>
      <c r="F49" s="33"/>
      <c r="G49" s="33"/>
      <c r="H49" s="33"/>
      <c r="I49" s="105"/>
      <c r="J49" s="33"/>
      <c r="K49" s="33"/>
      <c r="L49" s="106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03" t="str">
        <f>E9</f>
        <v>SO09 - žst. Zaječí</v>
      </c>
      <c r="F50" s="332"/>
      <c r="G50" s="332"/>
      <c r="H50" s="332"/>
      <c r="I50" s="105"/>
      <c r="J50" s="33"/>
      <c r="K50" s="33"/>
      <c r="L50" s="106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105"/>
      <c r="J51" s="33"/>
      <c r="K51" s="33"/>
      <c r="L51" s="106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>Obvod OŘ Brno</v>
      </c>
      <c r="G52" s="33"/>
      <c r="H52" s="33"/>
      <c r="I52" s="108" t="s">
        <v>23</v>
      </c>
      <c r="J52" s="56" t="str">
        <f>IF(J12="","",J12)</f>
        <v>23. 10. 2019</v>
      </c>
      <c r="K52" s="33"/>
      <c r="L52" s="106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105"/>
      <c r="J53" s="33"/>
      <c r="K53" s="33"/>
      <c r="L53" s="106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3"/>
      <c r="E54" s="33"/>
      <c r="F54" s="24" t="str">
        <f>E15</f>
        <v>SŽDC, s.o., OŘ Brno</v>
      </c>
      <c r="G54" s="33"/>
      <c r="H54" s="33"/>
      <c r="I54" s="108" t="s">
        <v>31</v>
      </c>
      <c r="J54" s="29" t="str">
        <f>E21</f>
        <v xml:space="preserve"> </v>
      </c>
      <c r="K54" s="33"/>
      <c r="L54" s="106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29</v>
      </c>
      <c r="D55" s="33"/>
      <c r="E55" s="33"/>
      <c r="F55" s="24" t="str">
        <f>IF(E18="","",E18)</f>
        <v>Vyplň údaj</v>
      </c>
      <c r="G55" s="33"/>
      <c r="H55" s="33"/>
      <c r="I55" s="108" t="s">
        <v>34</v>
      </c>
      <c r="J55" s="29" t="str">
        <f>E24</f>
        <v xml:space="preserve"> </v>
      </c>
      <c r="K55" s="33"/>
      <c r="L55" s="106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105"/>
      <c r="J56" s="33"/>
      <c r="K56" s="33"/>
      <c r="L56" s="106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37" t="s">
        <v>119</v>
      </c>
      <c r="D57" s="138"/>
      <c r="E57" s="138"/>
      <c r="F57" s="138"/>
      <c r="G57" s="138"/>
      <c r="H57" s="138"/>
      <c r="I57" s="139"/>
      <c r="J57" s="140" t="s">
        <v>120</v>
      </c>
      <c r="K57" s="138"/>
      <c r="L57" s="106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105"/>
      <c r="J58" s="33"/>
      <c r="K58" s="33"/>
      <c r="L58" s="106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41" t="s">
        <v>69</v>
      </c>
      <c r="D59" s="33"/>
      <c r="E59" s="33"/>
      <c r="F59" s="33"/>
      <c r="G59" s="33"/>
      <c r="H59" s="33"/>
      <c r="I59" s="105"/>
      <c r="J59" s="74">
        <f>J79</f>
        <v>0</v>
      </c>
      <c r="K59" s="33"/>
      <c r="L59" s="106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121</v>
      </c>
    </row>
    <row r="60" spans="1:47" s="2" customFormat="1" ht="21.75" customHeight="1">
      <c r="A60" s="31"/>
      <c r="B60" s="32"/>
      <c r="C60" s="33"/>
      <c r="D60" s="33"/>
      <c r="E60" s="33"/>
      <c r="F60" s="33"/>
      <c r="G60" s="33"/>
      <c r="H60" s="33"/>
      <c r="I60" s="105"/>
      <c r="J60" s="33"/>
      <c r="K60" s="33"/>
      <c r="L60" s="106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6.95" customHeight="1">
      <c r="A61" s="31"/>
      <c r="B61" s="44"/>
      <c r="C61" s="45"/>
      <c r="D61" s="45"/>
      <c r="E61" s="45"/>
      <c r="F61" s="45"/>
      <c r="G61" s="45"/>
      <c r="H61" s="45"/>
      <c r="I61" s="133"/>
      <c r="J61" s="45"/>
      <c r="K61" s="45"/>
      <c r="L61" s="106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5" spans="1:65" s="2" customFormat="1" ht="6.95" customHeight="1">
      <c r="A65" s="31"/>
      <c r="B65" s="46"/>
      <c r="C65" s="47"/>
      <c r="D65" s="47"/>
      <c r="E65" s="47"/>
      <c r="F65" s="47"/>
      <c r="G65" s="47"/>
      <c r="H65" s="47"/>
      <c r="I65" s="136"/>
      <c r="J65" s="47"/>
      <c r="K65" s="47"/>
      <c r="L65" s="106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65" s="2" customFormat="1" ht="24.95" customHeight="1">
      <c r="A66" s="31"/>
      <c r="B66" s="32"/>
      <c r="C66" s="20" t="s">
        <v>122</v>
      </c>
      <c r="D66" s="33"/>
      <c r="E66" s="33"/>
      <c r="F66" s="33"/>
      <c r="G66" s="33"/>
      <c r="H66" s="33"/>
      <c r="I66" s="105"/>
      <c r="J66" s="33"/>
      <c r="K66" s="33"/>
      <c r="L66" s="106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5" s="2" customFormat="1" ht="6.95" customHeight="1">
      <c r="A67" s="31"/>
      <c r="B67" s="32"/>
      <c r="C67" s="33"/>
      <c r="D67" s="33"/>
      <c r="E67" s="33"/>
      <c r="F67" s="33"/>
      <c r="G67" s="33"/>
      <c r="H67" s="33"/>
      <c r="I67" s="105"/>
      <c r="J67" s="33"/>
      <c r="K67" s="33"/>
      <c r="L67" s="106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5" s="2" customFormat="1" ht="12" customHeight="1">
      <c r="A68" s="31"/>
      <c r="B68" s="32"/>
      <c r="C68" s="26" t="s">
        <v>16</v>
      </c>
      <c r="D68" s="33"/>
      <c r="E68" s="33"/>
      <c r="F68" s="33"/>
      <c r="G68" s="33"/>
      <c r="H68" s="33"/>
      <c r="I68" s="105"/>
      <c r="J68" s="33"/>
      <c r="K68" s="33"/>
      <c r="L68" s="106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5" s="2" customFormat="1" ht="16.5" customHeight="1">
      <c r="A69" s="31"/>
      <c r="B69" s="32"/>
      <c r="C69" s="33"/>
      <c r="D69" s="33"/>
      <c r="E69" s="330" t="str">
        <f>E7</f>
        <v>Oprava DŘT v úseku Pohled - Břeclav - Hodonín</v>
      </c>
      <c r="F69" s="331"/>
      <c r="G69" s="331"/>
      <c r="H69" s="331"/>
      <c r="I69" s="105"/>
      <c r="J69" s="33"/>
      <c r="K69" s="33"/>
      <c r="L69" s="106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5" s="2" customFormat="1" ht="12" customHeight="1">
      <c r="A70" s="31"/>
      <c r="B70" s="32"/>
      <c r="C70" s="26" t="s">
        <v>116</v>
      </c>
      <c r="D70" s="33"/>
      <c r="E70" s="33"/>
      <c r="F70" s="33"/>
      <c r="G70" s="33"/>
      <c r="H70" s="33"/>
      <c r="I70" s="105"/>
      <c r="J70" s="33"/>
      <c r="K70" s="33"/>
      <c r="L70" s="106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5" s="2" customFormat="1" ht="16.5" customHeight="1">
      <c r="A71" s="31"/>
      <c r="B71" s="32"/>
      <c r="C71" s="33"/>
      <c r="D71" s="33"/>
      <c r="E71" s="303" t="str">
        <f>E9</f>
        <v>SO09 - žst. Zaječí</v>
      </c>
      <c r="F71" s="332"/>
      <c r="G71" s="332"/>
      <c r="H71" s="332"/>
      <c r="I71" s="105"/>
      <c r="J71" s="33"/>
      <c r="K71" s="33"/>
      <c r="L71" s="106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5" s="2" customFormat="1" ht="6.95" customHeight="1">
      <c r="A72" s="31"/>
      <c r="B72" s="32"/>
      <c r="C72" s="33"/>
      <c r="D72" s="33"/>
      <c r="E72" s="33"/>
      <c r="F72" s="33"/>
      <c r="G72" s="33"/>
      <c r="H72" s="33"/>
      <c r="I72" s="105"/>
      <c r="J72" s="33"/>
      <c r="K72" s="33"/>
      <c r="L72" s="106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5" s="2" customFormat="1" ht="12" customHeight="1">
      <c r="A73" s="31"/>
      <c r="B73" s="32"/>
      <c r="C73" s="26" t="s">
        <v>21</v>
      </c>
      <c r="D73" s="33"/>
      <c r="E73" s="33"/>
      <c r="F73" s="24" t="str">
        <f>F12</f>
        <v>Obvod OŘ Brno</v>
      </c>
      <c r="G73" s="33"/>
      <c r="H73" s="33"/>
      <c r="I73" s="108" t="s">
        <v>23</v>
      </c>
      <c r="J73" s="56" t="str">
        <f>IF(J12="","",J12)</f>
        <v>23. 10. 2019</v>
      </c>
      <c r="K73" s="33"/>
      <c r="L73" s="106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5" s="2" customFormat="1" ht="6.95" customHeight="1">
      <c r="A74" s="31"/>
      <c r="B74" s="32"/>
      <c r="C74" s="33"/>
      <c r="D74" s="33"/>
      <c r="E74" s="33"/>
      <c r="F74" s="33"/>
      <c r="G74" s="33"/>
      <c r="H74" s="33"/>
      <c r="I74" s="105"/>
      <c r="J74" s="33"/>
      <c r="K74" s="33"/>
      <c r="L74" s="106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5" s="2" customFormat="1" ht="15.2" customHeight="1">
      <c r="A75" s="31"/>
      <c r="B75" s="32"/>
      <c r="C75" s="26" t="s">
        <v>25</v>
      </c>
      <c r="D75" s="33"/>
      <c r="E75" s="33"/>
      <c r="F75" s="24" t="str">
        <f>E15</f>
        <v>SŽDC, s.o., OŘ Brno</v>
      </c>
      <c r="G75" s="33"/>
      <c r="H75" s="33"/>
      <c r="I75" s="108" t="s">
        <v>31</v>
      </c>
      <c r="J75" s="29" t="str">
        <f>E21</f>
        <v xml:space="preserve"> </v>
      </c>
      <c r="K75" s="33"/>
      <c r="L75" s="106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5" s="2" customFormat="1" ht="15.2" customHeight="1">
      <c r="A76" s="31"/>
      <c r="B76" s="32"/>
      <c r="C76" s="26" t="s">
        <v>29</v>
      </c>
      <c r="D76" s="33"/>
      <c r="E76" s="33"/>
      <c r="F76" s="24" t="str">
        <f>IF(E18="","",E18)</f>
        <v>Vyplň údaj</v>
      </c>
      <c r="G76" s="33"/>
      <c r="H76" s="33"/>
      <c r="I76" s="108" t="s">
        <v>34</v>
      </c>
      <c r="J76" s="29" t="str">
        <f>E24</f>
        <v xml:space="preserve"> </v>
      </c>
      <c r="K76" s="33"/>
      <c r="L76" s="106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5" s="2" customFormat="1" ht="10.35" customHeight="1">
      <c r="A77" s="31"/>
      <c r="B77" s="32"/>
      <c r="C77" s="33"/>
      <c r="D77" s="33"/>
      <c r="E77" s="33"/>
      <c r="F77" s="33"/>
      <c r="G77" s="33"/>
      <c r="H77" s="33"/>
      <c r="I77" s="105"/>
      <c r="J77" s="33"/>
      <c r="K77" s="33"/>
      <c r="L77" s="106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5" s="9" customFormat="1" ht="29.25" customHeight="1">
      <c r="A78" s="142"/>
      <c r="B78" s="143"/>
      <c r="C78" s="144" t="s">
        <v>123</v>
      </c>
      <c r="D78" s="145" t="s">
        <v>56</v>
      </c>
      <c r="E78" s="145" t="s">
        <v>52</v>
      </c>
      <c r="F78" s="145" t="s">
        <v>53</v>
      </c>
      <c r="G78" s="145" t="s">
        <v>124</v>
      </c>
      <c r="H78" s="145" t="s">
        <v>125</v>
      </c>
      <c r="I78" s="146" t="s">
        <v>126</v>
      </c>
      <c r="J78" s="145" t="s">
        <v>120</v>
      </c>
      <c r="K78" s="147" t="s">
        <v>127</v>
      </c>
      <c r="L78" s="148"/>
      <c r="M78" s="65" t="s">
        <v>19</v>
      </c>
      <c r="N78" s="66" t="s">
        <v>41</v>
      </c>
      <c r="O78" s="66" t="s">
        <v>128</v>
      </c>
      <c r="P78" s="66" t="s">
        <v>129</v>
      </c>
      <c r="Q78" s="66" t="s">
        <v>130</v>
      </c>
      <c r="R78" s="66" t="s">
        <v>131</v>
      </c>
      <c r="S78" s="66" t="s">
        <v>132</v>
      </c>
      <c r="T78" s="67" t="s">
        <v>133</v>
      </c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  <c r="AE78" s="142"/>
    </row>
    <row r="79" spans="1:65" s="2" customFormat="1" ht="22.9" customHeight="1">
      <c r="A79" s="31"/>
      <c r="B79" s="32"/>
      <c r="C79" s="72" t="s">
        <v>134</v>
      </c>
      <c r="D79" s="33"/>
      <c r="E79" s="33"/>
      <c r="F79" s="33"/>
      <c r="G79" s="33"/>
      <c r="H79" s="33"/>
      <c r="I79" s="105"/>
      <c r="J79" s="149">
        <f>BK79</f>
        <v>0</v>
      </c>
      <c r="K79" s="33"/>
      <c r="L79" s="36"/>
      <c r="M79" s="68"/>
      <c r="N79" s="150"/>
      <c r="O79" s="69"/>
      <c r="P79" s="151">
        <f>SUM(P80:P122)</f>
        <v>0</v>
      </c>
      <c r="Q79" s="69"/>
      <c r="R79" s="151">
        <f>SUM(R80:R122)</f>
        <v>0</v>
      </c>
      <c r="S79" s="69"/>
      <c r="T79" s="152">
        <f>SUM(T80:T122)</f>
        <v>0</v>
      </c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T79" s="14" t="s">
        <v>70</v>
      </c>
      <c r="AU79" s="14" t="s">
        <v>121</v>
      </c>
      <c r="BK79" s="153">
        <f>SUM(BK80:BK122)</f>
        <v>0</v>
      </c>
    </row>
    <row r="80" spans="1:65" s="2" customFormat="1" ht="24" customHeight="1">
      <c r="A80" s="31"/>
      <c r="B80" s="32"/>
      <c r="C80" s="168" t="s">
        <v>79</v>
      </c>
      <c r="D80" s="168" t="s">
        <v>191</v>
      </c>
      <c r="E80" s="169" t="s">
        <v>200</v>
      </c>
      <c r="F80" s="170" t="s">
        <v>201</v>
      </c>
      <c r="G80" s="171" t="s">
        <v>188</v>
      </c>
      <c r="H80" s="172">
        <v>6</v>
      </c>
      <c r="I80" s="173"/>
      <c r="J80" s="174">
        <f t="shared" ref="J80:J122" si="0">ROUND(I80*H80,2)</f>
        <v>0</v>
      </c>
      <c r="K80" s="170" t="s">
        <v>139</v>
      </c>
      <c r="L80" s="36"/>
      <c r="M80" s="175" t="s">
        <v>19</v>
      </c>
      <c r="N80" s="176" t="s">
        <v>42</v>
      </c>
      <c r="O80" s="61"/>
      <c r="P80" s="164">
        <f t="shared" ref="P80:P122" si="1">O80*H80</f>
        <v>0</v>
      </c>
      <c r="Q80" s="164">
        <v>0</v>
      </c>
      <c r="R80" s="164">
        <f t="shared" ref="R80:R122" si="2">Q80*H80</f>
        <v>0</v>
      </c>
      <c r="S80" s="164">
        <v>0</v>
      </c>
      <c r="T80" s="165">
        <f t="shared" ref="T80:T122" si="3">S80*H80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R80" s="166" t="s">
        <v>562</v>
      </c>
      <c r="AT80" s="166" t="s">
        <v>191</v>
      </c>
      <c r="AU80" s="166" t="s">
        <v>71</v>
      </c>
      <c r="AY80" s="14" t="s">
        <v>141</v>
      </c>
      <c r="BE80" s="167">
        <f t="shared" ref="BE80:BE122" si="4">IF(N80="základní",J80,0)</f>
        <v>0</v>
      </c>
      <c r="BF80" s="167">
        <f t="shared" ref="BF80:BF122" si="5">IF(N80="snížená",J80,0)</f>
        <v>0</v>
      </c>
      <c r="BG80" s="167">
        <f t="shared" ref="BG80:BG122" si="6">IF(N80="zákl. přenesená",J80,0)</f>
        <v>0</v>
      </c>
      <c r="BH80" s="167">
        <f t="shared" ref="BH80:BH122" si="7">IF(N80="sníž. přenesená",J80,0)</f>
        <v>0</v>
      </c>
      <c r="BI80" s="167">
        <f t="shared" ref="BI80:BI122" si="8">IF(N80="nulová",J80,0)</f>
        <v>0</v>
      </c>
      <c r="BJ80" s="14" t="s">
        <v>79</v>
      </c>
      <c r="BK80" s="167">
        <f t="shared" ref="BK80:BK122" si="9">ROUND(I80*H80,2)</f>
        <v>0</v>
      </c>
      <c r="BL80" s="14" t="s">
        <v>562</v>
      </c>
      <c r="BM80" s="166" t="s">
        <v>735</v>
      </c>
    </row>
    <row r="81" spans="1:65" s="2" customFormat="1" ht="24" customHeight="1">
      <c r="A81" s="31"/>
      <c r="B81" s="32"/>
      <c r="C81" s="154" t="s">
        <v>81</v>
      </c>
      <c r="D81" s="154" t="s">
        <v>135</v>
      </c>
      <c r="E81" s="155" t="s">
        <v>564</v>
      </c>
      <c r="F81" s="156" t="s">
        <v>565</v>
      </c>
      <c r="G81" s="157" t="s">
        <v>138</v>
      </c>
      <c r="H81" s="158">
        <v>2</v>
      </c>
      <c r="I81" s="159"/>
      <c r="J81" s="160">
        <f t="shared" si="0"/>
        <v>0</v>
      </c>
      <c r="K81" s="156" t="s">
        <v>139</v>
      </c>
      <c r="L81" s="161"/>
      <c r="M81" s="162" t="s">
        <v>19</v>
      </c>
      <c r="N81" s="163" t="s">
        <v>42</v>
      </c>
      <c r="O81" s="61"/>
      <c r="P81" s="164">
        <f t="shared" si="1"/>
        <v>0</v>
      </c>
      <c r="Q81" s="164">
        <v>0</v>
      </c>
      <c r="R81" s="164">
        <f t="shared" si="2"/>
        <v>0</v>
      </c>
      <c r="S81" s="164">
        <v>0</v>
      </c>
      <c r="T81" s="165">
        <f t="shared" si="3"/>
        <v>0</v>
      </c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R81" s="166" t="s">
        <v>197</v>
      </c>
      <c r="AT81" s="166" t="s">
        <v>135</v>
      </c>
      <c r="AU81" s="166" t="s">
        <v>71</v>
      </c>
      <c r="AY81" s="14" t="s">
        <v>141</v>
      </c>
      <c r="BE81" s="167">
        <f t="shared" si="4"/>
        <v>0</v>
      </c>
      <c r="BF81" s="167">
        <f t="shared" si="5"/>
        <v>0</v>
      </c>
      <c r="BG81" s="167">
        <f t="shared" si="6"/>
        <v>0</v>
      </c>
      <c r="BH81" s="167">
        <f t="shared" si="7"/>
        <v>0</v>
      </c>
      <c r="BI81" s="167">
        <f t="shared" si="8"/>
        <v>0</v>
      </c>
      <c r="BJ81" s="14" t="s">
        <v>79</v>
      </c>
      <c r="BK81" s="167">
        <f t="shared" si="9"/>
        <v>0</v>
      </c>
      <c r="BL81" s="14" t="s">
        <v>197</v>
      </c>
      <c r="BM81" s="166" t="s">
        <v>736</v>
      </c>
    </row>
    <row r="82" spans="1:65" s="2" customFormat="1" ht="24" customHeight="1">
      <c r="A82" s="31"/>
      <c r="B82" s="32"/>
      <c r="C82" s="168" t="s">
        <v>147</v>
      </c>
      <c r="D82" s="168" t="s">
        <v>191</v>
      </c>
      <c r="E82" s="169" t="s">
        <v>567</v>
      </c>
      <c r="F82" s="170" t="s">
        <v>568</v>
      </c>
      <c r="G82" s="171" t="s">
        <v>188</v>
      </c>
      <c r="H82" s="172">
        <v>100</v>
      </c>
      <c r="I82" s="173"/>
      <c r="J82" s="174">
        <f t="shared" si="0"/>
        <v>0</v>
      </c>
      <c r="K82" s="170" t="s">
        <v>139</v>
      </c>
      <c r="L82" s="36"/>
      <c r="M82" s="175" t="s">
        <v>19</v>
      </c>
      <c r="N82" s="176" t="s">
        <v>42</v>
      </c>
      <c r="O82" s="61"/>
      <c r="P82" s="164">
        <f t="shared" si="1"/>
        <v>0</v>
      </c>
      <c r="Q82" s="164">
        <v>0</v>
      </c>
      <c r="R82" s="164">
        <f t="shared" si="2"/>
        <v>0</v>
      </c>
      <c r="S82" s="164">
        <v>0</v>
      </c>
      <c r="T82" s="165">
        <f t="shared" si="3"/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66" t="s">
        <v>202</v>
      </c>
      <c r="AT82" s="166" t="s">
        <v>191</v>
      </c>
      <c r="AU82" s="166" t="s">
        <v>71</v>
      </c>
      <c r="AY82" s="14" t="s">
        <v>141</v>
      </c>
      <c r="BE82" s="167">
        <f t="shared" si="4"/>
        <v>0</v>
      </c>
      <c r="BF82" s="167">
        <f t="shared" si="5"/>
        <v>0</v>
      </c>
      <c r="BG82" s="167">
        <f t="shared" si="6"/>
        <v>0</v>
      </c>
      <c r="BH82" s="167">
        <f t="shared" si="7"/>
        <v>0</v>
      </c>
      <c r="BI82" s="167">
        <f t="shared" si="8"/>
        <v>0</v>
      </c>
      <c r="BJ82" s="14" t="s">
        <v>79</v>
      </c>
      <c r="BK82" s="167">
        <f t="shared" si="9"/>
        <v>0</v>
      </c>
      <c r="BL82" s="14" t="s">
        <v>202</v>
      </c>
      <c r="BM82" s="166" t="s">
        <v>737</v>
      </c>
    </row>
    <row r="83" spans="1:65" s="2" customFormat="1" ht="24" customHeight="1">
      <c r="A83" s="31"/>
      <c r="B83" s="32"/>
      <c r="C83" s="154" t="s">
        <v>142</v>
      </c>
      <c r="D83" s="154" t="s">
        <v>135</v>
      </c>
      <c r="E83" s="155" t="s">
        <v>570</v>
      </c>
      <c r="F83" s="156" t="s">
        <v>571</v>
      </c>
      <c r="G83" s="157" t="s">
        <v>188</v>
      </c>
      <c r="H83" s="158">
        <v>50</v>
      </c>
      <c r="I83" s="159"/>
      <c r="J83" s="160">
        <f t="shared" si="0"/>
        <v>0</v>
      </c>
      <c r="K83" s="156" t="s">
        <v>139</v>
      </c>
      <c r="L83" s="161"/>
      <c r="M83" s="162" t="s">
        <v>19</v>
      </c>
      <c r="N83" s="163" t="s">
        <v>42</v>
      </c>
      <c r="O83" s="61"/>
      <c r="P83" s="164">
        <f t="shared" si="1"/>
        <v>0</v>
      </c>
      <c r="Q83" s="164">
        <v>0</v>
      </c>
      <c r="R83" s="164">
        <f t="shared" si="2"/>
        <v>0</v>
      </c>
      <c r="S83" s="164">
        <v>0</v>
      </c>
      <c r="T83" s="165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66" t="s">
        <v>197</v>
      </c>
      <c r="AT83" s="166" t="s">
        <v>135</v>
      </c>
      <c r="AU83" s="166" t="s">
        <v>71</v>
      </c>
      <c r="AY83" s="14" t="s">
        <v>141</v>
      </c>
      <c r="BE83" s="167">
        <f t="shared" si="4"/>
        <v>0</v>
      </c>
      <c r="BF83" s="167">
        <f t="shared" si="5"/>
        <v>0</v>
      </c>
      <c r="BG83" s="167">
        <f t="shared" si="6"/>
        <v>0</v>
      </c>
      <c r="BH83" s="167">
        <f t="shared" si="7"/>
        <v>0</v>
      </c>
      <c r="BI83" s="167">
        <f t="shared" si="8"/>
        <v>0</v>
      </c>
      <c r="BJ83" s="14" t="s">
        <v>79</v>
      </c>
      <c r="BK83" s="167">
        <f t="shared" si="9"/>
        <v>0</v>
      </c>
      <c r="BL83" s="14" t="s">
        <v>197</v>
      </c>
      <c r="BM83" s="166" t="s">
        <v>738</v>
      </c>
    </row>
    <row r="84" spans="1:65" s="2" customFormat="1" ht="24" customHeight="1">
      <c r="A84" s="31"/>
      <c r="B84" s="32"/>
      <c r="C84" s="154" t="s">
        <v>154</v>
      </c>
      <c r="D84" s="154" t="s">
        <v>135</v>
      </c>
      <c r="E84" s="155" t="s">
        <v>573</v>
      </c>
      <c r="F84" s="156" t="s">
        <v>574</v>
      </c>
      <c r="G84" s="157" t="s">
        <v>188</v>
      </c>
      <c r="H84" s="158">
        <v>25</v>
      </c>
      <c r="I84" s="159"/>
      <c r="J84" s="160">
        <f t="shared" si="0"/>
        <v>0</v>
      </c>
      <c r="K84" s="156" t="s">
        <v>139</v>
      </c>
      <c r="L84" s="161"/>
      <c r="M84" s="162" t="s">
        <v>19</v>
      </c>
      <c r="N84" s="163" t="s">
        <v>42</v>
      </c>
      <c r="O84" s="61"/>
      <c r="P84" s="164">
        <f t="shared" si="1"/>
        <v>0</v>
      </c>
      <c r="Q84" s="164">
        <v>0</v>
      </c>
      <c r="R84" s="164">
        <f t="shared" si="2"/>
        <v>0</v>
      </c>
      <c r="S84" s="164">
        <v>0</v>
      </c>
      <c r="T84" s="165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66" t="s">
        <v>197</v>
      </c>
      <c r="AT84" s="166" t="s">
        <v>135</v>
      </c>
      <c r="AU84" s="166" t="s">
        <v>71</v>
      </c>
      <c r="AY84" s="14" t="s">
        <v>141</v>
      </c>
      <c r="BE84" s="167">
        <f t="shared" si="4"/>
        <v>0</v>
      </c>
      <c r="BF84" s="167">
        <f t="shared" si="5"/>
        <v>0</v>
      </c>
      <c r="BG84" s="167">
        <f t="shared" si="6"/>
        <v>0</v>
      </c>
      <c r="BH84" s="167">
        <f t="shared" si="7"/>
        <v>0</v>
      </c>
      <c r="BI84" s="167">
        <f t="shared" si="8"/>
        <v>0</v>
      </c>
      <c r="BJ84" s="14" t="s">
        <v>79</v>
      </c>
      <c r="BK84" s="167">
        <f t="shared" si="9"/>
        <v>0</v>
      </c>
      <c r="BL84" s="14" t="s">
        <v>197</v>
      </c>
      <c r="BM84" s="166" t="s">
        <v>739</v>
      </c>
    </row>
    <row r="85" spans="1:65" s="2" customFormat="1" ht="24" customHeight="1">
      <c r="A85" s="31"/>
      <c r="B85" s="32"/>
      <c r="C85" s="154" t="s">
        <v>158</v>
      </c>
      <c r="D85" s="154" t="s">
        <v>135</v>
      </c>
      <c r="E85" s="155" t="s">
        <v>576</v>
      </c>
      <c r="F85" s="156" t="s">
        <v>577</v>
      </c>
      <c r="G85" s="157" t="s">
        <v>188</v>
      </c>
      <c r="H85" s="158">
        <v>25</v>
      </c>
      <c r="I85" s="159"/>
      <c r="J85" s="160">
        <f t="shared" si="0"/>
        <v>0</v>
      </c>
      <c r="K85" s="156" t="s">
        <v>139</v>
      </c>
      <c r="L85" s="161"/>
      <c r="M85" s="162" t="s">
        <v>19</v>
      </c>
      <c r="N85" s="163" t="s">
        <v>42</v>
      </c>
      <c r="O85" s="61"/>
      <c r="P85" s="164">
        <f t="shared" si="1"/>
        <v>0</v>
      </c>
      <c r="Q85" s="164">
        <v>0</v>
      </c>
      <c r="R85" s="164">
        <f t="shared" si="2"/>
        <v>0</v>
      </c>
      <c r="S85" s="164">
        <v>0</v>
      </c>
      <c r="T85" s="165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66" t="s">
        <v>197</v>
      </c>
      <c r="AT85" s="166" t="s">
        <v>135</v>
      </c>
      <c r="AU85" s="166" t="s">
        <v>71</v>
      </c>
      <c r="AY85" s="14" t="s">
        <v>141</v>
      </c>
      <c r="BE85" s="167">
        <f t="shared" si="4"/>
        <v>0</v>
      </c>
      <c r="BF85" s="167">
        <f t="shared" si="5"/>
        <v>0</v>
      </c>
      <c r="BG85" s="167">
        <f t="shared" si="6"/>
        <v>0</v>
      </c>
      <c r="BH85" s="167">
        <f t="shared" si="7"/>
        <v>0</v>
      </c>
      <c r="BI85" s="167">
        <f t="shared" si="8"/>
        <v>0</v>
      </c>
      <c r="BJ85" s="14" t="s">
        <v>79</v>
      </c>
      <c r="BK85" s="167">
        <f t="shared" si="9"/>
        <v>0</v>
      </c>
      <c r="BL85" s="14" t="s">
        <v>197</v>
      </c>
      <c r="BM85" s="166" t="s">
        <v>740</v>
      </c>
    </row>
    <row r="86" spans="1:65" s="2" customFormat="1" ht="24" customHeight="1">
      <c r="A86" s="31"/>
      <c r="B86" s="32"/>
      <c r="C86" s="168" t="s">
        <v>162</v>
      </c>
      <c r="D86" s="168" t="s">
        <v>191</v>
      </c>
      <c r="E86" s="169" t="s">
        <v>579</v>
      </c>
      <c r="F86" s="170" t="s">
        <v>580</v>
      </c>
      <c r="G86" s="171" t="s">
        <v>188</v>
      </c>
      <c r="H86" s="172">
        <v>20</v>
      </c>
      <c r="I86" s="173"/>
      <c r="J86" s="174">
        <f t="shared" si="0"/>
        <v>0</v>
      </c>
      <c r="K86" s="170" t="s">
        <v>139</v>
      </c>
      <c r="L86" s="36"/>
      <c r="M86" s="175" t="s">
        <v>19</v>
      </c>
      <c r="N86" s="176" t="s">
        <v>42</v>
      </c>
      <c r="O86" s="61"/>
      <c r="P86" s="164">
        <f t="shared" si="1"/>
        <v>0</v>
      </c>
      <c r="Q86" s="164">
        <v>0</v>
      </c>
      <c r="R86" s="164">
        <f t="shared" si="2"/>
        <v>0</v>
      </c>
      <c r="S86" s="164">
        <v>0</v>
      </c>
      <c r="T86" s="165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66" t="s">
        <v>202</v>
      </c>
      <c r="AT86" s="166" t="s">
        <v>191</v>
      </c>
      <c r="AU86" s="166" t="s">
        <v>71</v>
      </c>
      <c r="AY86" s="14" t="s">
        <v>141</v>
      </c>
      <c r="BE86" s="167">
        <f t="shared" si="4"/>
        <v>0</v>
      </c>
      <c r="BF86" s="167">
        <f t="shared" si="5"/>
        <v>0</v>
      </c>
      <c r="BG86" s="167">
        <f t="shared" si="6"/>
        <v>0</v>
      </c>
      <c r="BH86" s="167">
        <f t="shared" si="7"/>
        <v>0</v>
      </c>
      <c r="BI86" s="167">
        <f t="shared" si="8"/>
        <v>0</v>
      </c>
      <c r="BJ86" s="14" t="s">
        <v>79</v>
      </c>
      <c r="BK86" s="167">
        <f t="shared" si="9"/>
        <v>0</v>
      </c>
      <c r="BL86" s="14" t="s">
        <v>202</v>
      </c>
      <c r="BM86" s="166" t="s">
        <v>741</v>
      </c>
    </row>
    <row r="87" spans="1:65" s="2" customFormat="1" ht="24" customHeight="1">
      <c r="A87" s="31"/>
      <c r="B87" s="32"/>
      <c r="C87" s="154" t="s">
        <v>140</v>
      </c>
      <c r="D87" s="154" t="s">
        <v>135</v>
      </c>
      <c r="E87" s="155" t="s">
        <v>582</v>
      </c>
      <c r="F87" s="156" t="s">
        <v>583</v>
      </c>
      <c r="G87" s="157" t="s">
        <v>188</v>
      </c>
      <c r="H87" s="158">
        <v>10</v>
      </c>
      <c r="I87" s="159"/>
      <c r="J87" s="160">
        <f t="shared" si="0"/>
        <v>0</v>
      </c>
      <c r="K87" s="156" t="s">
        <v>139</v>
      </c>
      <c r="L87" s="161"/>
      <c r="M87" s="162" t="s">
        <v>19</v>
      </c>
      <c r="N87" s="163" t="s">
        <v>42</v>
      </c>
      <c r="O87" s="61"/>
      <c r="P87" s="164">
        <f t="shared" si="1"/>
        <v>0</v>
      </c>
      <c r="Q87" s="164">
        <v>0</v>
      </c>
      <c r="R87" s="164">
        <f t="shared" si="2"/>
        <v>0</v>
      </c>
      <c r="S87" s="164">
        <v>0</v>
      </c>
      <c r="T87" s="165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66" t="s">
        <v>197</v>
      </c>
      <c r="AT87" s="166" t="s">
        <v>135</v>
      </c>
      <c r="AU87" s="166" t="s">
        <v>71</v>
      </c>
      <c r="AY87" s="14" t="s">
        <v>141</v>
      </c>
      <c r="BE87" s="167">
        <f t="shared" si="4"/>
        <v>0</v>
      </c>
      <c r="BF87" s="167">
        <f t="shared" si="5"/>
        <v>0</v>
      </c>
      <c r="BG87" s="167">
        <f t="shared" si="6"/>
        <v>0</v>
      </c>
      <c r="BH87" s="167">
        <f t="shared" si="7"/>
        <v>0</v>
      </c>
      <c r="BI87" s="167">
        <f t="shared" si="8"/>
        <v>0</v>
      </c>
      <c r="BJ87" s="14" t="s">
        <v>79</v>
      </c>
      <c r="BK87" s="167">
        <f t="shared" si="9"/>
        <v>0</v>
      </c>
      <c r="BL87" s="14" t="s">
        <v>197</v>
      </c>
      <c r="BM87" s="166" t="s">
        <v>742</v>
      </c>
    </row>
    <row r="88" spans="1:65" s="2" customFormat="1" ht="24" customHeight="1">
      <c r="A88" s="31"/>
      <c r="B88" s="32"/>
      <c r="C88" s="154" t="s">
        <v>169</v>
      </c>
      <c r="D88" s="154" t="s">
        <v>135</v>
      </c>
      <c r="E88" s="155" t="s">
        <v>585</v>
      </c>
      <c r="F88" s="156" t="s">
        <v>586</v>
      </c>
      <c r="G88" s="157" t="s">
        <v>188</v>
      </c>
      <c r="H88" s="158">
        <v>10</v>
      </c>
      <c r="I88" s="159"/>
      <c r="J88" s="160">
        <f t="shared" si="0"/>
        <v>0</v>
      </c>
      <c r="K88" s="156" t="s">
        <v>139</v>
      </c>
      <c r="L88" s="161"/>
      <c r="M88" s="162" t="s">
        <v>19</v>
      </c>
      <c r="N88" s="163" t="s">
        <v>42</v>
      </c>
      <c r="O88" s="61"/>
      <c r="P88" s="164">
        <f t="shared" si="1"/>
        <v>0</v>
      </c>
      <c r="Q88" s="164">
        <v>0</v>
      </c>
      <c r="R88" s="164">
        <f t="shared" si="2"/>
        <v>0</v>
      </c>
      <c r="S88" s="164">
        <v>0</v>
      </c>
      <c r="T88" s="165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66" t="s">
        <v>197</v>
      </c>
      <c r="AT88" s="166" t="s">
        <v>135</v>
      </c>
      <c r="AU88" s="166" t="s">
        <v>71</v>
      </c>
      <c r="AY88" s="14" t="s">
        <v>141</v>
      </c>
      <c r="BE88" s="167">
        <f t="shared" si="4"/>
        <v>0</v>
      </c>
      <c r="BF88" s="167">
        <f t="shared" si="5"/>
        <v>0</v>
      </c>
      <c r="BG88" s="167">
        <f t="shared" si="6"/>
        <v>0</v>
      </c>
      <c r="BH88" s="167">
        <f t="shared" si="7"/>
        <v>0</v>
      </c>
      <c r="BI88" s="167">
        <f t="shared" si="8"/>
        <v>0</v>
      </c>
      <c r="BJ88" s="14" t="s">
        <v>79</v>
      </c>
      <c r="BK88" s="167">
        <f t="shared" si="9"/>
        <v>0</v>
      </c>
      <c r="BL88" s="14" t="s">
        <v>197</v>
      </c>
      <c r="BM88" s="166" t="s">
        <v>743</v>
      </c>
    </row>
    <row r="89" spans="1:65" s="2" customFormat="1" ht="36" customHeight="1">
      <c r="A89" s="31"/>
      <c r="B89" s="32"/>
      <c r="C89" s="168" t="s">
        <v>173</v>
      </c>
      <c r="D89" s="168" t="s">
        <v>191</v>
      </c>
      <c r="E89" s="169" t="s">
        <v>588</v>
      </c>
      <c r="F89" s="170" t="s">
        <v>589</v>
      </c>
      <c r="G89" s="171" t="s">
        <v>138</v>
      </c>
      <c r="H89" s="172">
        <v>1</v>
      </c>
      <c r="I89" s="173"/>
      <c r="J89" s="174">
        <f t="shared" si="0"/>
        <v>0</v>
      </c>
      <c r="K89" s="170" t="s">
        <v>139</v>
      </c>
      <c r="L89" s="36"/>
      <c r="M89" s="175" t="s">
        <v>19</v>
      </c>
      <c r="N89" s="176" t="s">
        <v>42</v>
      </c>
      <c r="O89" s="61"/>
      <c r="P89" s="164">
        <f t="shared" si="1"/>
        <v>0</v>
      </c>
      <c r="Q89" s="164">
        <v>0</v>
      </c>
      <c r="R89" s="164">
        <f t="shared" si="2"/>
        <v>0</v>
      </c>
      <c r="S89" s="164">
        <v>0</v>
      </c>
      <c r="T89" s="165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66" t="s">
        <v>202</v>
      </c>
      <c r="AT89" s="166" t="s">
        <v>191</v>
      </c>
      <c r="AU89" s="166" t="s">
        <v>71</v>
      </c>
      <c r="AY89" s="14" t="s">
        <v>141</v>
      </c>
      <c r="BE89" s="167">
        <f t="shared" si="4"/>
        <v>0</v>
      </c>
      <c r="BF89" s="167">
        <f t="shared" si="5"/>
        <v>0</v>
      </c>
      <c r="BG89" s="167">
        <f t="shared" si="6"/>
        <v>0</v>
      </c>
      <c r="BH89" s="167">
        <f t="shared" si="7"/>
        <v>0</v>
      </c>
      <c r="BI89" s="167">
        <f t="shared" si="8"/>
        <v>0</v>
      </c>
      <c r="BJ89" s="14" t="s">
        <v>79</v>
      </c>
      <c r="BK89" s="167">
        <f t="shared" si="9"/>
        <v>0</v>
      </c>
      <c r="BL89" s="14" t="s">
        <v>202</v>
      </c>
      <c r="BM89" s="166" t="s">
        <v>744</v>
      </c>
    </row>
    <row r="90" spans="1:65" s="2" customFormat="1" ht="24" customHeight="1">
      <c r="A90" s="31"/>
      <c r="B90" s="32"/>
      <c r="C90" s="154" t="s">
        <v>177</v>
      </c>
      <c r="D90" s="154" t="s">
        <v>135</v>
      </c>
      <c r="E90" s="155" t="s">
        <v>591</v>
      </c>
      <c r="F90" s="156" t="s">
        <v>592</v>
      </c>
      <c r="G90" s="157" t="s">
        <v>138</v>
      </c>
      <c r="H90" s="158">
        <v>1</v>
      </c>
      <c r="I90" s="159"/>
      <c r="J90" s="160">
        <f t="shared" si="0"/>
        <v>0</v>
      </c>
      <c r="K90" s="156" t="s">
        <v>139</v>
      </c>
      <c r="L90" s="161"/>
      <c r="M90" s="162" t="s">
        <v>19</v>
      </c>
      <c r="N90" s="163" t="s">
        <v>42</v>
      </c>
      <c r="O90" s="61"/>
      <c r="P90" s="164">
        <f t="shared" si="1"/>
        <v>0</v>
      </c>
      <c r="Q90" s="164">
        <v>0</v>
      </c>
      <c r="R90" s="164">
        <f t="shared" si="2"/>
        <v>0</v>
      </c>
      <c r="S90" s="164">
        <v>0</v>
      </c>
      <c r="T90" s="165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66" t="s">
        <v>197</v>
      </c>
      <c r="AT90" s="166" t="s">
        <v>135</v>
      </c>
      <c r="AU90" s="166" t="s">
        <v>71</v>
      </c>
      <c r="AY90" s="14" t="s">
        <v>141</v>
      </c>
      <c r="BE90" s="167">
        <f t="shared" si="4"/>
        <v>0</v>
      </c>
      <c r="BF90" s="167">
        <f t="shared" si="5"/>
        <v>0</v>
      </c>
      <c r="BG90" s="167">
        <f t="shared" si="6"/>
        <v>0</v>
      </c>
      <c r="BH90" s="167">
        <f t="shared" si="7"/>
        <v>0</v>
      </c>
      <c r="BI90" s="167">
        <f t="shared" si="8"/>
        <v>0</v>
      </c>
      <c r="BJ90" s="14" t="s">
        <v>79</v>
      </c>
      <c r="BK90" s="167">
        <f t="shared" si="9"/>
        <v>0</v>
      </c>
      <c r="BL90" s="14" t="s">
        <v>197</v>
      </c>
      <c r="BM90" s="166" t="s">
        <v>745</v>
      </c>
    </row>
    <row r="91" spans="1:65" s="2" customFormat="1" ht="24" customHeight="1">
      <c r="A91" s="31"/>
      <c r="B91" s="32"/>
      <c r="C91" s="154" t="s">
        <v>181</v>
      </c>
      <c r="D91" s="154" t="s">
        <v>135</v>
      </c>
      <c r="E91" s="155" t="s">
        <v>594</v>
      </c>
      <c r="F91" s="156" t="s">
        <v>595</v>
      </c>
      <c r="G91" s="157" t="s">
        <v>138</v>
      </c>
      <c r="H91" s="158">
        <v>1</v>
      </c>
      <c r="I91" s="159"/>
      <c r="J91" s="160">
        <f t="shared" si="0"/>
        <v>0</v>
      </c>
      <c r="K91" s="156" t="s">
        <v>139</v>
      </c>
      <c r="L91" s="161"/>
      <c r="M91" s="162" t="s">
        <v>19</v>
      </c>
      <c r="N91" s="163" t="s">
        <v>42</v>
      </c>
      <c r="O91" s="61"/>
      <c r="P91" s="164">
        <f t="shared" si="1"/>
        <v>0</v>
      </c>
      <c r="Q91" s="164">
        <v>0</v>
      </c>
      <c r="R91" s="164">
        <f t="shared" si="2"/>
        <v>0</v>
      </c>
      <c r="S91" s="164">
        <v>0</v>
      </c>
      <c r="T91" s="165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66" t="s">
        <v>197</v>
      </c>
      <c r="AT91" s="166" t="s">
        <v>135</v>
      </c>
      <c r="AU91" s="166" t="s">
        <v>71</v>
      </c>
      <c r="AY91" s="14" t="s">
        <v>141</v>
      </c>
      <c r="BE91" s="167">
        <f t="shared" si="4"/>
        <v>0</v>
      </c>
      <c r="BF91" s="167">
        <f t="shared" si="5"/>
        <v>0</v>
      </c>
      <c r="BG91" s="167">
        <f t="shared" si="6"/>
        <v>0</v>
      </c>
      <c r="BH91" s="167">
        <f t="shared" si="7"/>
        <v>0</v>
      </c>
      <c r="BI91" s="167">
        <f t="shared" si="8"/>
        <v>0</v>
      </c>
      <c r="BJ91" s="14" t="s">
        <v>79</v>
      </c>
      <c r="BK91" s="167">
        <f t="shared" si="9"/>
        <v>0</v>
      </c>
      <c r="BL91" s="14" t="s">
        <v>197</v>
      </c>
      <c r="BM91" s="166" t="s">
        <v>746</v>
      </c>
    </row>
    <row r="92" spans="1:65" s="2" customFormat="1" ht="24" customHeight="1">
      <c r="A92" s="31"/>
      <c r="B92" s="32"/>
      <c r="C92" s="154" t="s">
        <v>185</v>
      </c>
      <c r="D92" s="154" t="s">
        <v>135</v>
      </c>
      <c r="E92" s="155" t="s">
        <v>597</v>
      </c>
      <c r="F92" s="156" t="s">
        <v>598</v>
      </c>
      <c r="G92" s="157" t="s">
        <v>138</v>
      </c>
      <c r="H92" s="158">
        <v>1</v>
      </c>
      <c r="I92" s="159"/>
      <c r="J92" s="160">
        <f t="shared" si="0"/>
        <v>0</v>
      </c>
      <c r="K92" s="156" t="s">
        <v>139</v>
      </c>
      <c r="L92" s="161"/>
      <c r="M92" s="162" t="s">
        <v>19</v>
      </c>
      <c r="N92" s="163" t="s">
        <v>42</v>
      </c>
      <c r="O92" s="61"/>
      <c r="P92" s="164">
        <f t="shared" si="1"/>
        <v>0</v>
      </c>
      <c r="Q92" s="164">
        <v>0</v>
      </c>
      <c r="R92" s="164">
        <f t="shared" si="2"/>
        <v>0</v>
      </c>
      <c r="S92" s="164">
        <v>0</v>
      </c>
      <c r="T92" s="165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66" t="s">
        <v>197</v>
      </c>
      <c r="AT92" s="166" t="s">
        <v>135</v>
      </c>
      <c r="AU92" s="166" t="s">
        <v>71</v>
      </c>
      <c r="AY92" s="14" t="s">
        <v>141</v>
      </c>
      <c r="BE92" s="167">
        <f t="shared" si="4"/>
        <v>0</v>
      </c>
      <c r="BF92" s="167">
        <f t="shared" si="5"/>
        <v>0</v>
      </c>
      <c r="BG92" s="167">
        <f t="shared" si="6"/>
        <v>0</v>
      </c>
      <c r="BH92" s="167">
        <f t="shared" si="7"/>
        <v>0</v>
      </c>
      <c r="BI92" s="167">
        <f t="shared" si="8"/>
        <v>0</v>
      </c>
      <c r="BJ92" s="14" t="s">
        <v>79</v>
      </c>
      <c r="BK92" s="167">
        <f t="shared" si="9"/>
        <v>0</v>
      </c>
      <c r="BL92" s="14" t="s">
        <v>197</v>
      </c>
      <c r="BM92" s="166" t="s">
        <v>747</v>
      </c>
    </row>
    <row r="93" spans="1:65" s="2" customFormat="1" ht="24" customHeight="1">
      <c r="A93" s="31"/>
      <c r="B93" s="32"/>
      <c r="C93" s="154" t="s">
        <v>190</v>
      </c>
      <c r="D93" s="154" t="s">
        <v>135</v>
      </c>
      <c r="E93" s="155" t="s">
        <v>600</v>
      </c>
      <c r="F93" s="156" t="s">
        <v>601</v>
      </c>
      <c r="G93" s="157" t="s">
        <v>138</v>
      </c>
      <c r="H93" s="158">
        <v>1</v>
      </c>
      <c r="I93" s="159"/>
      <c r="J93" s="160">
        <f t="shared" si="0"/>
        <v>0</v>
      </c>
      <c r="K93" s="156" t="s">
        <v>139</v>
      </c>
      <c r="L93" s="161"/>
      <c r="M93" s="162" t="s">
        <v>19</v>
      </c>
      <c r="N93" s="163" t="s">
        <v>42</v>
      </c>
      <c r="O93" s="61"/>
      <c r="P93" s="164">
        <f t="shared" si="1"/>
        <v>0</v>
      </c>
      <c r="Q93" s="164">
        <v>0</v>
      </c>
      <c r="R93" s="164">
        <f t="shared" si="2"/>
        <v>0</v>
      </c>
      <c r="S93" s="164">
        <v>0</v>
      </c>
      <c r="T93" s="165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66" t="s">
        <v>197</v>
      </c>
      <c r="AT93" s="166" t="s">
        <v>135</v>
      </c>
      <c r="AU93" s="166" t="s">
        <v>71</v>
      </c>
      <c r="AY93" s="14" t="s">
        <v>141</v>
      </c>
      <c r="BE93" s="167">
        <f t="shared" si="4"/>
        <v>0</v>
      </c>
      <c r="BF93" s="167">
        <f t="shared" si="5"/>
        <v>0</v>
      </c>
      <c r="BG93" s="167">
        <f t="shared" si="6"/>
        <v>0</v>
      </c>
      <c r="BH93" s="167">
        <f t="shared" si="7"/>
        <v>0</v>
      </c>
      <c r="BI93" s="167">
        <f t="shared" si="8"/>
        <v>0</v>
      </c>
      <c r="BJ93" s="14" t="s">
        <v>79</v>
      </c>
      <c r="BK93" s="167">
        <f t="shared" si="9"/>
        <v>0</v>
      </c>
      <c r="BL93" s="14" t="s">
        <v>197</v>
      </c>
      <c r="BM93" s="166" t="s">
        <v>748</v>
      </c>
    </row>
    <row r="94" spans="1:65" s="2" customFormat="1" ht="24" customHeight="1">
      <c r="A94" s="31"/>
      <c r="B94" s="32"/>
      <c r="C94" s="168" t="s">
        <v>8</v>
      </c>
      <c r="D94" s="168" t="s">
        <v>191</v>
      </c>
      <c r="E94" s="169" t="s">
        <v>603</v>
      </c>
      <c r="F94" s="170" t="s">
        <v>604</v>
      </c>
      <c r="G94" s="171" t="s">
        <v>138</v>
      </c>
      <c r="H94" s="172">
        <v>1</v>
      </c>
      <c r="I94" s="173"/>
      <c r="J94" s="174">
        <f t="shared" si="0"/>
        <v>0</v>
      </c>
      <c r="K94" s="170" t="s">
        <v>139</v>
      </c>
      <c r="L94" s="36"/>
      <c r="M94" s="175" t="s">
        <v>19</v>
      </c>
      <c r="N94" s="176" t="s">
        <v>42</v>
      </c>
      <c r="O94" s="61"/>
      <c r="P94" s="164">
        <f t="shared" si="1"/>
        <v>0</v>
      </c>
      <c r="Q94" s="164">
        <v>0</v>
      </c>
      <c r="R94" s="164">
        <f t="shared" si="2"/>
        <v>0</v>
      </c>
      <c r="S94" s="164">
        <v>0</v>
      </c>
      <c r="T94" s="165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66" t="s">
        <v>202</v>
      </c>
      <c r="AT94" s="166" t="s">
        <v>191</v>
      </c>
      <c r="AU94" s="166" t="s">
        <v>71</v>
      </c>
      <c r="AY94" s="14" t="s">
        <v>141</v>
      </c>
      <c r="BE94" s="167">
        <f t="shared" si="4"/>
        <v>0</v>
      </c>
      <c r="BF94" s="167">
        <f t="shared" si="5"/>
        <v>0</v>
      </c>
      <c r="BG94" s="167">
        <f t="shared" si="6"/>
        <v>0</v>
      </c>
      <c r="BH94" s="167">
        <f t="shared" si="7"/>
        <v>0</v>
      </c>
      <c r="BI94" s="167">
        <f t="shared" si="8"/>
        <v>0</v>
      </c>
      <c r="BJ94" s="14" t="s">
        <v>79</v>
      </c>
      <c r="BK94" s="167">
        <f t="shared" si="9"/>
        <v>0</v>
      </c>
      <c r="BL94" s="14" t="s">
        <v>202</v>
      </c>
      <c r="BM94" s="166" t="s">
        <v>749</v>
      </c>
    </row>
    <row r="95" spans="1:65" s="2" customFormat="1" ht="24" customHeight="1">
      <c r="A95" s="31"/>
      <c r="B95" s="32"/>
      <c r="C95" s="168" t="s">
        <v>199</v>
      </c>
      <c r="D95" s="168" t="s">
        <v>191</v>
      </c>
      <c r="E95" s="169" t="s">
        <v>606</v>
      </c>
      <c r="F95" s="170" t="s">
        <v>607</v>
      </c>
      <c r="G95" s="171" t="s">
        <v>138</v>
      </c>
      <c r="H95" s="172">
        <v>9</v>
      </c>
      <c r="I95" s="173"/>
      <c r="J95" s="174">
        <f t="shared" si="0"/>
        <v>0</v>
      </c>
      <c r="K95" s="170" t="s">
        <v>139</v>
      </c>
      <c r="L95" s="36"/>
      <c r="M95" s="175" t="s">
        <v>19</v>
      </c>
      <c r="N95" s="176" t="s">
        <v>42</v>
      </c>
      <c r="O95" s="61"/>
      <c r="P95" s="164">
        <f t="shared" si="1"/>
        <v>0</v>
      </c>
      <c r="Q95" s="164">
        <v>0</v>
      </c>
      <c r="R95" s="164">
        <f t="shared" si="2"/>
        <v>0</v>
      </c>
      <c r="S95" s="164">
        <v>0</v>
      </c>
      <c r="T95" s="165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66" t="s">
        <v>202</v>
      </c>
      <c r="AT95" s="166" t="s">
        <v>191</v>
      </c>
      <c r="AU95" s="166" t="s">
        <v>71</v>
      </c>
      <c r="AY95" s="14" t="s">
        <v>141</v>
      </c>
      <c r="BE95" s="167">
        <f t="shared" si="4"/>
        <v>0</v>
      </c>
      <c r="BF95" s="167">
        <f t="shared" si="5"/>
        <v>0</v>
      </c>
      <c r="BG95" s="167">
        <f t="shared" si="6"/>
        <v>0</v>
      </c>
      <c r="BH95" s="167">
        <f t="shared" si="7"/>
        <v>0</v>
      </c>
      <c r="BI95" s="167">
        <f t="shared" si="8"/>
        <v>0</v>
      </c>
      <c r="BJ95" s="14" t="s">
        <v>79</v>
      </c>
      <c r="BK95" s="167">
        <f t="shared" si="9"/>
        <v>0</v>
      </c>
      <c r="BL95" s="14" t="s">
        <v>202</v>
      </c>
      <c r="BM95" s="166" t="s">
        <v>750</v>
      </c>
    </row>
    <row r="96" spans="1:65" s="2" customFormat="1" ht="24" customHeight="1">
      <c r="A96" s="31"/>
      <c r="B96" s="32"/>
      <c r="C96" s="154" t="s">
        <v>204</v>
      </c>
      <c r="D96" s="154" t="s">
        <v>135</v>
      </c>
      <c r="E96" s="155" t="s">
        <v>609</v>
      </c>
      <c r="F96" s="156" t="s">
        <v>610</v>
      </c>
      <c r="G96" s="157" t="s">
        <v>138</v>
      </c>
      <c r="H96" s="158">
        <v>6</v>
      </c>
      <c r="I96" s="159"/>
      <c r="J96" s="160">
        <f t="shared" si="0"/>
        <v>0</v>
      </c>
      <c r="K96" s="156" t="s">
        <v>139</v>
      </c>
      <c r="L96" s="161"/>
      <c r="M96" s="162" t="s">
        <v>19</v>
      </c>
      <c r="N96" s="163" t="s">
        <v>42</v>
      </c>
      <c r="O96" s="61"/>
      <c r="P96" s="164">
        <f t="shared" si="1"/>
        <v>0</v>
      </c>
      <c r="Q96" s="164">
        <v>0</v>
      </c>
      <c r="R96" s="164">
        <f t="shared" si="2"/>
        <v>0</v>
      </c>
      <c r="S96" s="164">
        <v>0</v>
      </c>
      <c r="T96" s="165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66" t="s">
        <v>197</v>
      </c>
      <c r="AT96" s="166" t="s">
        <v>135</v>
      </c>
      <c r="AU96" s="166" t="s">
        <v>71</v>
      </c>
      <c r="AY96" s="14" t="s">
        <v>141</v>
      </c>
      <c r="BE96" s="167">
        <f t="shared" si="4"/>
        <v>0</v>
      </c>
      <c r="BF96" s="167">
        <f t="shared" si="5"/>
        <v>0</v>
      </c>
      <c r="BG96" s="167">
        <f t="shared" si="6"/>
        <v>0</v>
      </c>
      <c r="BH96" s="167">
        <f t="shared" si="7"/>
        <v>0</v>
      </c>
      <c r="BI96" s="167">
        <f t="shared" si="8"/>
        <v>0</v>
      </c>
      <c r="BJ96" s="14" t="s">
        <v>79</v>
      </c>
      <c r="BK96" s="167">
        <f t="shared" si="9"/>
        <v>0</v>
      </c>
      <c r="BL96" s="14" t="s">
        <v>197</v>
      </c>
      <c r="BM96" s="166" t="s">
        <v>751</v>
      </c>
    </row>
    <row r="97" spans="1:65" s="2" customFormat="1" ht="24" customHeight="1">
      <c r="A97" s="31"/>
      <c r="B97" s="32"/>
      <c r="C97" s="154" t="s">
        <v>209</v>
      </c>
      <c r="D97" s="154" t="s">
        <v>135</v>
      </c>
      <c r="E97" s="155" t="s">
        <v>612</v>
      </c>
      <c r="F97" s="156" t="s">
        <v>613</v>
      </c>
      <c r="G97" s="157" t="s">
        <v>138</v>
      </c>
      <c r="H97" s="158">
        <v>6</v>
      </c>
      <c r="I97" s="159"/>
      <c r="J97" s="160">
        <f t="shared" si="0"/>
        <v>0</v>
      </c>
      <c r="K97" s="156" t="s">
        <v>139</v>
      </c>
      <c r="L97" s="161"/>
      <c r="M97" s="162" t="s">
        <v>19</v>
      </c>
      <c r="N97" s="163" t="s">
        <v>42</v>
      </c>
      <c r="O97" s="61"/>
      <c r="P97" s="164">
        <f t="shared" si="1"/>
        <v>0</v>
      </c>
      <c r="Q97" s="164">
        <v>0</v>
      </c>
      <c r="R97" s="164">
        <f t="shared" si="2"/>
        <v>0</v>
      </c>
      <c r="S97" s="164">
        <v>0</v>
      </c>
      <c r="T97" s="165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66" t="s">
        <v>197</v>
      </c>
      <c r="AT97" s="166" t="s">
        <v>135</v>
      </c>
      <c r="AU97" s="166" t="s">
        <v>71</v>
      </c>
      <c r="AY97" s="14" t="s">
        <v>141</v>
      </c>
      <c r="BE97" s="167">
        <f t="shared" si="4"/>
        <v>0</v>
      </c>
      <c r="BF97" s="167">
        <f t="shared" si="5"/>
        <v>0</v>
      </c>
      <c r="BG97" s="167">
        <f t="shared" si="6"/>
        <v>0</v>
      </c>
      <c r="BH97" s="167">
        <f t="shared" si="7"/>
        <v>0</v>
      </c>
      <c r="BI97" s="167">
        <f t="shared" si="8"/>
        <v>0</v>
      </c>
      <c r="BJ97" s="14" t="s">
        <v>79</v>
      </c>
      <c r="BK97" s="167">
        <f t="shared" si="9"/>
        <v>0</v>
      </c>
      <c r="BL97" s="14" t="s">
        <v>197</v>
      </c>
      <c r="BM97" s="166" t="s">
        <v>752</v>
      </c>
    </row>
    <row r="98" spans="1:65" s="2" customFormat="1" ht="24" customHeight="1">
      <c r="A98" s="31"/>
      <c r="B98" s="32"/>
      <c r="C98" s="154" t="s">
        <v>213</v>
      </c>
      <c r="D98" s="154" t="s">
        <v>135</v>
      </c>
      <c r="E98" s="155" t="s">
        <v>615</v>
      </c>
      <c r="F98" s="156" t="s">
        <v>616</v>
      </c>
      <c r="G98" s="157" t="s">
        <v>138</v>
      </c>
      <c r="H98" s="158">
        <v>3</v>
      </c>
      <c r="I98" s="159"/>
      <c r="J98" s="160">
        <f t="shared" si="0"/>
        <v>0</v>
      </c>
      <c r="K98" s="156" t="s">
        <v>139</v>
      </c>
      <c r="L98" s="161"/>
      <c r="M98" s="162" t="s">
        <v>19</v>
      </c>
      <c r="N98" s="163" t="s">
        <v>42</v>
      </c>
      <c r="O98" s="61"/>
      <c r="P98" s="164">
        <f t="shared" si="1"/>
        <v>0</v>
      </c>
      <c r="Q98" s="164">
        <v>0</v>
      </c>
      <c r="R98" s="164">
        <f t="shared" si="2"/>
        <v>0</v>
      </c>
      <c r="S98" s="164">
        <v>0</v>
      </c>
      <c r="T98" s="165">
        <f t="shared" si="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66" t="s">
        <v>197</v>
      </c>
      <c r="AT98" s="166" t="s">
        <v>135</v>
      </c>
      <c r="AU98" s="166" t="s">
        <v>71</v>
      </c>
      <c r="AY98" s="14" t="s">
        <v>141</v>
      </c>
      <c r="BE98" s="167">
        <f t="shared" si="4"/>
        <v>0</v>
      </c>
      <c r="BF98" s="167">
        <f t="shared" si="5"/>
        <v>0</v>
      </c>
      <c r="BG98" s="167">
        <f t="shared" si="6"/>
        <v>0</v>
      </c>
      <c r="BH98" s="167">
        <f t="shared" si="7"/>
        <v>0</v>
      </c>
      <c r="BI98" s="167">
        <f t="shared" si="8"/>
        <v>0</v>
      </c>
      <c r="BJ98" s="14" t="s">
        <v>79</v>
      </c>
      <c r="BK98" s="167">
        <f t="shared" si="9"/>
        <v>0</v>
      </c>
      <c r="BL98" s="14" t="s">
        <v>197</v>
      </c>
      <c r="BM98" s="166" t="s">
        <v>753</v>
      </c>
    </row>
    <row r="99" spans="1:65" s="2" customFormat="1" ht="24" customHeight="1">
      <c r="A99" s="31"/>
      <c r="B99" s="32"/>
      <c r="C99" s="154" t="s">
        <v>217</v>
      </c>
      <c r="D99" s="154" t="s">
        <v>135</v>
      </c>
      <c r="E99" s="155" t="s">
        <v>618</v>
      </c>
      <c r="F99" s="156" t="s">
        <v>619</v>
      </c>
      <c r="G99" s="157" t="s">
        <v>138</v>
      </c>
      <c r="H99" s="158">
        <v>3</v>
      </c>
      <c r="I99" s="159"/>
      <c r="J99" s="160">
        <f t="shared" si="0"/>
        <v>0</v>
      </c>
      <c r="K99" s="156" t="s">
        <v>139</v>
      </c>
      <c r="L99" s="161"/>
      <c r="M99" s="162" t="s">
        <v>19</v>
      </c>
      <c r="N99" s="163" t="s">
        <v>42</v>
      </c>
      <c r="O99" s="61"/>
      <c r="P99" s="164">
        <f t="shared" si="1"/>
        <v>0</v>
      </c>
      <c r="Q99" s="164">
        <v>0</v>
      </c>
      <c r="R99" s="164">
        <f t="shared" si="2"/>
        <v>0</v>
      </c>
      <c r="S99" s="164">
        <v>0</v>
      </c>
      <c r="T99" s="165">
        <f t="shared" si="3"/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66" t="s">
        <v>197</v>
      </c>
      <c r="AT99" s="166" t="s">
        <v>135</v>
      </c>
      <c r="AU99" s="166" t="s">
        <v>71</v>
      </c>
      <c r="AY99" s="14" t="s">
        <v>141</v>
      </c>
      <c r="BE99" s="167">
        <f t="shared" si="4"/>
        <v>0</v>
      </c>
      <c r="BF99" s="167">
        <f t="shared" si="5"/>
        <v>0</v>
      </c>
      <c r="BG99" s="167">
        <f t="shared" si="6"/>
        <v>0</v>
      </c>
      <c r="BH99" s="167">
        <f t="shared" si="7"/>
        <v>0</v>
      </c>
      <c r="BI99" s="167">
        <f t="shared" si="8"/>
        <v>0</v>
      </c>
      <c r="BJ99" s="14" t="s">
        <v>79</v>
      </c>
      <c r="BK99" s="167">
        <f t="shared" si="9"/>
        <v>0</v>
      </c>
      <c r="BL99" s="14" t="s">
        <v>197</v>
      </c>
      <c r="BM99" s="166" t="s">
        <v>754</v>
      </c>
    </row>
    <row r="100" spans="1:65" s="2" customFormat="1" ht="24" customHeight="1">
      <c r="A100" s="31"/>
      <c r="B100" s="32"/>
      <c r="C100" s="168" t="s">
        <v>7</v>
      </c>
      <c r="D100" s="168" t="s">
        <v>191</v>
      </c>
      <c r="E100" s="169" t="s">
        <v>621</v>
      </c>
      <c r="F100" s="170" t="s">
        <v>622</v>
      </c>
      <c r="G100" s="171" t="s">
        <v>138</v>
      </c>
      <c r="H100" s="172">
        <v>6</v>
      </c>
      <c r="I100" s="173"/>
      <c r="J100" s="174">
        <f t="shared" si="0"/>
        <v>0</v>
      </c>
      <c r="K100" s="170" t="s">
        <v>139</v>
      </c>
      <c r="L100" s="36"/>
      <c r="M100" s="175" t="s">
        <v>19</v>
      </c>
      <c r="N100" s="176" t="s">
        <v>42</v>
      </c>
      <c r="O100" s="61"/>
      <c r="P100" s="164">
        <f t="shared" si="1"/>
        <v>0</v>
      </c>
      <c r="Q100" s="164">
        <v>0</v>
      </c>
      <c r="R100" s="164">
        <f t="shared" si="2"/>
        <v>0</v>
      </c>
      <c r="S100" s="164">
        <v>0</v>
      </c>
      <c r="T100" s="165">
        <f t="shared" si="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66" t="s">
        <v>202</v>
      </c>
      <c r="AT100" s="166" t="s">
        <v>191</v>
      </c>
      <c r="AU100" s="166" t="s">
        <v>71</v>
      </c>
      <c r="AY100" s="14" t="s">
        <v>141</v>
      </c>
      <c r="BE100" s="167">
        <f t="shared" si="4"/>
        <v>0</v>
      </c>
      <c r="BF100" s="167">
        <f t="shared" si="5"/>
        <v>0</v>
      </c>
      <c r="BG100" s="167">
        <f t="shared" si="6"/>
        <v>0</v>
      </c>
      <c r="BH100" s="167">
        <f t="shared" si="7"/>
        <v>0</v>
      </c>
      <c r="BI100" s="167">
        <f t="shared" si="8"/>
        <v>0</v>
      </c>
      <c r="BJ100" s="14" t="s">
        <v>79</v>
      </c>
      <c r="BK100" s="167">
        <f t="shared" si="9"/>
        <v>0</v>
      </c>
      <c r="BL100" s="14" t="s">
        <v>202</v>
      </c>
      <c r="BM100" s="166" t="s">
        <v>755</v>
      </c>
    </row>
    <row r="101" spans="1:65" s="2" customFormat="1" ht="24" customHeight="1">
      <c r="A101" s="31"/>
      <c r="B101" s="32"/>
      <c r="C101" s="154" t="s">
        <v>224</v>
      </c>
      <c r="D101" s="154" t="s">
        <v>135</v>
      </c>
      <c r="E101" s="155" t="s">
        <v>624</v>
      </c>
      <c r="F101" s="156" t="s">
        <v>625</v>
      </c>
      <c r="G101" s="157" t="s">
        <v>138</v>
      </c>
      <c r="H101" s="158">
        <v>6</v>
      </c>
      <c r="I101" s="159"/>
      <c r="J101" s="160">
        <f t="shared" si="0"/>
        <v>0</v>
      </c>
      <c r="K101" s="156" t="s">
        <v>139</v>
      </c>
      <c r="L101" s="161"/>
      <c r="M101" s="162" t="s">
        <v>19</v>
      </c>
      <c r="N101" s="163" t="s">
        <v>42</v>
      </c>
      <c r="O101" s="61"/>
      <c r="P101" s="164">
        <f t="shared" si="1"/>
        <v>0</v>
      </c>
      <c r="Q101" s="164">
        <v>0</v>
      </c>
      <c r="R101" s="164">
        <f t="shared" si="2"/>
        <v>0</v>
      </c>
      <c r="S101" s="164">
        <v>0</v>
      </c>
      <c r="T101" s="165">
        <f t="shared" si="3"/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66" t="s">
        <v>197</v>
      </c>
      <c r="AT101" s="166" t="s">
        <v>135</v>
      </c>
      <c r="AU101" s="166" t="s">
        <v>71</v>
      </c>
      <c r="AY101" s="14" t="s">
        <v>141</v>
      </c>
      <c r="BE101" s="167">
        <f t="shared" si="4"/>
        <v>0</v>
      </c>
      <c r="BF101" s="167">
        <f t="shared" si="5"/>
        <v>0</v>
      </c>
      <c r="BG101" s="167">
        <f t="shared" si="6"/>
        <v>0</v>
      </c>
      <c r="BH101" s="167">
        <f t="shared" si="7"/>
        <v>0</v>
      </c>
      <c r="BI101" s="167">
        <f t="shared" si="8"/>
        <v>0</v>
      </c>
      <c r="BJ101" s="14" t="s">
        <v>79</v>
      </c>
      <c r="BK101" s="167">
        <f t="shared" si="9"/>
        <v>0</v>
      </c>
      <c r="BL101" s="14" t="s">
        <v>197</v>
      </c>
      <c r="BM101" s="166" t="s">
        <v>756</v>
      </c>
    </row>
    <row r="102" spans="1:65" s="2" customFormat="1" ht="24" customHeight="1">
      <c r="A102" s="31"/>
      <c r="B102" s="32"/>
      <c r="C102" s="168" t="s">
        <v>228</v>
      </c>
      <c r="D102" s="168" t="s">
        <v>191</v>
      </c>
      <c r="E102" s="169" t="s">
        <v>627</v>
      </c>
      <c r="F102" s="170" t="s">
        <v>628</v>
      </c>
      <c r="G102" s="171" t="s">
        <v>138</v>
      </c>
      <c r="H102" s="172">
        <v>80</v>
      </c>
      <c r="I102" s="173"/>
      <c r="J102" s="174">
        <f t="shared" si="0"/>
        <v>0</v>
      </c>
      <c r="K102" s="170" t="s">
        <v>139</v>
      </c>
      <c r="L102" s="36"/>
      <c r="M102" s="175" t="s">
        <v>19</v>
      </c>
      <c r="N102" s="176" t="s">
        <v>42</v>
      </c>
      <c r="O102" s="61"/>
      <c r="P102" s="164">
        <f t="shared" si="1"/>
        <v>0</v>
      </c>
      <c r="Q102" s="164">
        <v>0</v>
      </c>
      <c r="R102" s="164">
        <f t="shared" si="2"/>
        <v>0</v>
      </c>
      <c r="S102" s="164">
        <v>0</v>
      </c>
      <c r="T102" s="165">
        <f t="shared" si="3"/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66" t="s">
        <v>202</v>
      </c>
      <c r="AT102" s="166" t="s">
        <v>191</v>
      </c>
      <c r="AU102" s="166" t="s">
        <v>71</v>
      </c>
      <c r="AY102" s="14" t="s">
        <v>141</v>
      </c>
      <c r="BE102" s="167">
        <f t="shared" si="4"/>
        <v>0</v>
      </c>
      <c r="BF102" s="167">
        <f t="shared" si="5"/>
        <v>0</v>
      </c>
      <c r="BG102" s="167">
        <f t="shared" si="6"/>
        <v>0</v>
      </c>
      <c r="BH102" s="167">
        <f t="shared" si="7"/>
        <v>0</v>
      </c>
      <c r="BI102" s="167">
        <f t="shared" si="8"/>
        <v>0</v>
      </c>
      <c r="BJ102" s="14" t="s">
        <v>79</v>
      </c>
      <c r="BK102" s="167">
        <f t="shared" si="9"/>
        <v>0</v>
      </c>
      <c r="BL102" s="14" t="s">
        <v>202</v>
      </c>
      <c r="BM102" s="166" t="s">
        <v>757</v>
      </c>
    </row>
    <row r="103" spans="1:65" s="2" customFormat="1" ht="24" customHeight="1">
      <c r="A103" s="31"/>
      <c r="B103" s="32"/>
      <c r="C103" s="154" t="s">
        <v>232</v>
      </c>
      <c r="D103" s="154" t="s">
        <v>135</v>
      </c>
      <c r="E103" s="155" t="s">
        <v>630</v>
      </c>
      <c r="F103" s="156" t="s">
        <v>631</v>
      </c>
      <c r="G103" s="157" t="s">
        <v>138</v>
      </c>
      <c r="H103" s="158">
        <v>80</v>
      </c>
      <c r="I103" s="159"/>
      <c r="J103" s="160">
        <f t="shared" si="0"/>
        <v>0</v>
      </c>
      <c r="K103" s="156" t="s">
        <v>139</v>
      </c>
      <c r="L103" s="161"/>
      <c r="M103" s="162" t="s">
        <v>19</v>
      </c>
      <c r="N103" s="163" t="s">
        <v>42</v>
      </c>
      <c r="O103" s="61"/>
      <c r="P103" s="164">
        <f t="shared" si="1"/>
        <v>0</v>
      </c>
      <c r="Q103" s="164">
        <v>0</v>
      </c>
      <c r="R103" s="164">
        <f t="shared" si="2"/>
        <v>0</v>
      </c>
      <c r="S103" s="164">
        <v>0</v>
      </c>
      <c r="T103" s="165">
        <f t="shared" si="3"/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66" t="s">
        <v>197</v>
      </c>
      <c r="AT103" s="166" t="s">
        <v>135</v>
      </c>
      <c r="AU103" s="166" t="s">
        <v>71</v>
      </c>
      <c r="AY103" s="14" t="s">
        <v>141</v>
      </c>
      <c r="BE103" s="167">
        <f t="shared" si="4"/>
        <v>0</v>
      </c>
      <c r="BF103" s="167">
        <f t="shared" si="5"/>
        <v>0</v>
      </c>
      <c r="BG103" s="167">
        <f t="shared" si="6"/>
        <v>0</v>
      </c>
      <c r="BH103" s="167">
        <f t="shared" si="7"/>
        <v>0</v>
      </c>
      <c r="BI103" s="167">
        <f t="shared" si="8"/>
        <v>0</v>
      </c>
      <c r="BJ103" s="14" t="s">
        <v>79</v>
      </c>
      <c r="BK103" s="167">
        <f t="shared" si="9"/>
        <v>0</v>
      </c>
      <c r="BL103" s="14" t="s">
        <v>197</v>
      </c>
      <c r="BM103" s="166" t="s">
        <v>758</v>
      </c>
    </row>
    <row r="104" spans="1:65" s="2" customFormat="1" ht="24" customHeight="1">
      <c r="A104" s="31"/>
      <c r="B104" s="32"/>
      <c r="C104" s="168" t="s">
        <v>236</v>
      </c>
      <c r="D104" s="168" t="s">
        <v>191</v>
      </c>
      <c r="E104" s="169" t="s">
        <v>633</v>
      </c>
      <c r="F104" s="170" t="s">
        <v>634</v>
      </c>
      <c r="G104" s="171" t="s">
        <v>138</v>
      </c>
      <c r="H104" s="172">
        <v>1</v>
      </c>
      <c r="I104" s="173"/>
      <c r="J104" s="174">
        <f t="shared" si="0"/>
        <v>0</v>
      </c>
      <c r="K104" s="170" t="s">
        <v>139</v>
      </c>
      <c r="L104" s="36"/>
      <c r="M104" s="175" t="s">
        <v>19</v>
      </c>
      <c r="N104" s="176" t="s">
        <v>42</v>
      </c>
      <c r="O104" s="61"/>
      <c r="P104" s="164">
        <f t="shared" si="1"/>
        <v>0</v>
      </c>
      <c r="Q104" s="164">
        <v>0</v>
      </c>
      <c r="R104" s="164">
        <f t="shared" si="2"/>
        <v>0</v>
      </c>
      <c r="S104" s="164">
        <v>0</v>
      </c>
      <c r="T104" s="165">
        <f t="shared" si="3"/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66" t="s">
        <v>202</v>
      </c>
      <c r="AT104" s="166" t="s">
        <v>191</v>
      </c>
      <c r="AU104" s="166" t="s">
        <v>71</v>
      </c>
      <c r="AY104" s="14" t="s">
        <v>141</v>
      </c>
      <c r="BE104" s="167">
        <f t="shared" si="4"/>
        <v>0</v>
      </c>
      <c r="BF104" s="167">
        <f t="shared" si="5"/>
        <v>0</v>
      </c>
      <c r="BG104" s="167">
        <f t="shared" si="6"/>
        <v>0</v>
      </c>
      <c r="BH104" s="167">
        <f t="shared" si="7"/>
        <v>0</v>
      </c>
      <c r="BI104" s="167">
        <f t="shared" si="8"/>
        <v>0</v>
      </c>
      <c r="BJ104" s="14" t="s">
        <v>79</v>
      </c>
      <c r="BK104" s="167">
        <f t="shared" si="9"/>
        <v>0</v>
      </c>
      <c r="BL104" s="14" t="s">
        <v>202</v>
      </c>
      <c r="BM104" s="166" t="s">
        <v>759</v>
      </c>
    </row>
    <row r="105" spans="1:65" s="2" customFormat="1" ht="24" customHeight="1">
      <c r="A105" s="31"/>
      <c r="B105" s="32"/>
      <c r="C105" s="154" t="s">
        <v>240</v>
      </c>
      <c r="D105" s="154" t="s">
        <v>135</v>
      </c>
      <c r="E105" s="155" t="s">
        <v>636</v>
      </c>
      <c r="F105" s="156" t="s">
        <v>637</v>
      </c>
      <c r="G105" s="157" t="s">
        <v>138</v>
      </c>
      <c r="H105" s="158">
        <v>1</v>
      </c>
      <c r="I105" s="159"/>
      <c r="J105" s="160">
        <f t="shared" si="0"/>
        <v>0</v>
      </c>
      <c r="K105" s="156" t="s">
        <v>139</v>
      </c>
      <c r="L105" s="161"/>
      <c r="M105" s="162" t="s">
        <v>19</v>
      </c>
      <c r="N105" s="163" t="s">
        <v>42</v>
      </c>
      <c r="O105" s="61"/>
      <c r="P105" s="164">
        <f t="shared" si="1"/>
        <v>0</v>
      </c>
      <c r="Q105" s="164">
        <v>0</v>
      </c>
      <c r="R105" s="164">
        <f t="shared" si="2"/>
        <v>0</v>
      </c>
      <c r="S105" s="164">
        <v>0</v>
      </c>
      <c r="T105" s="165">
        <f t="shared" si="3"/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66" t="s">
        <v>197</v>
      </c>
      <c r="AT105" s="166" t="s">
        <v>135</v>
      </c>
      <c r="AU105" s="166" t="s">
        <v>71</v>
      </c>
      <c r="AY105" s="14" t="s">
        <v>141</v>
      </c>
      <c r="BE105" s="167">
        <f t="shared" si="4"/>
        <v>0</v>
      </c>
      <c r="BF105" s="167">
        <f t="shared" si="5"/>
        <v>0</v>
      </c>
      <c r="BG105" s="167">
        <f t="shared" si="6"/>
        <v>0</v>
      </c>
      <c r="BH105" s="167">
        <f t="shared" si="7"/>
        <v>0</v>
      </c>
      <c r="BI105" s="167">
        <f t="shared" si="8"/>
        <v>0</v>
      </c>
      <c r="BJ105" s="14" t="s">
        <v>79</v>
      </c>
      <c r="BK105" s="167">
        <f t="shared" si="9"/>
        <v>0</v>
      </c>
      <c r="BL105" s="14" t="s">
        <v>197</v>
      </c>
      <c r="BM105" s="166" t="s">
        <v>760</v>
      </c>
    </row>
    <row r="106" spans="1:65" s="2" customFormat="1" ht="24" customHeight="1">
      <c r="A106" s="31"/>
      <c r="B106" s="32"/>
      <c r="C106" s="168" t="s">
        <v>244</v>
      </c>
      <c r="D106" s="168" t="s">
        <v>191</v>
      </c>
      <c r="E106" s="169" t="s">
        <v>639</v>
      </c>
      <c r="F106" s="170" t="s">
        <v>640</v>
      </c>
      <c r="G106" s="171" t="s">
        <v>138</v>
      </c>
      <c r="H106" s="172">
        <v>30</v>
      </c>
      <c r="I106" s="173"/>
      <c r="J106" s="174">
        <f t="shared" si="0"/>
        <v>0</v>
      </c>
      <c r="K106" s="170" t="s">
        <v>139</v>
      </c>
      <c r="L106" s="36"/>
      <c r="M106" s="175" t="s">
        <v>19</v>
      </c>
      <c r="N106" s="176" t="s">
        <v>42</v>
      </c>
      <c r="O106" s="61"/>
      <c r="P106" s="164">
        <f t="shared" si="1"/>
        <v>0</v>
      </c>
      <c r="Q106" s="164">
        <v>0</v>
      </c>
      <c r="R106" s="164">
        <f t="shared" si="2"/>
        <v>0</v>
      </c>
      <c r="S106" s="164">
        <v>0</v>
      </c>
      <c r="T106" s="165">
        <f t="shared" si="3"/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66" t="s">
        <v>202</v>
      </c>
      <c r="AT106" s="166" t="s">
        <v>191</v>
      </c>
      <c r="AU106" s="166" t="s">
        <v>71</v>
      </c>
      <c r="AY106" s="14" t="s">
        <v>141</v>
      </c>
      <c r="BE106" s="167">
        <f t="shared" si="4"/>
        <v>0</v>
      </c>
      <c r="BF106" s="167">
        <f t="shared" si="5"/>
        <v>0</v>
      </c>
      <c r="BG106" s="167">
        <f t="shared" si="6"/>
        <v>0</v>
      </c>
      <c r="BH106" s="167">
        <f t="shared" si="7"/>
        <v>0</v>
      </c>
      <c r="BI106" s="167">
        <f t="shared" si="8"/>
        <v>0</v>
      </c>
      <c r="BJ106" s="14" t="s">
        <v>79</v>
      </c>
      <c r="BK106" s="167">
        <f t="shared" si="9"/>
        <v>0</v>
      </c>
      <c r="BL106" s="14" t="s">
        <v>202</v>
      </c>
      <c r="BM106" s="166" t="s">
        <v>761</v>
      </c>
    </row>
    <row r="107" spans="1:65" s="2" customFormat="1" ht="24" customHeight="1">
      <c r="A107" s="31"/>
      <c r="B107" s="32"/>
      <c r="C107" s="154" t="s">
        <v>248</v>
      </c>
      <c r="D107" s="154" t="s">
        <v>135</v>
      </c>
      <c r="E107" s="155" t="s">
        <v>642</v>
      </c>
      <c r="F107" s="156" t="s">
        <v>643</v>
      </c>
      <c r="G107" s="157" t="s">
        <v>138</v>
      </c>
      <c r="H107" s="158">
        <v>30</v>
      </c>
      <c r="I107" s="159"/>
      <c r="J107" s="160">
        <f t="shared" si="0"/>
        <v>0</v>
      </c>
      <c r="K107" s="156" t="s">
        <v>139</v>
      </c>
      <c r="L107" s="161"/>
      <c r="M107" s="162" t="s">
        <v>19</v>
      </c>
      <c r="N107" s="163" t="s">
        <v>42</v>
      </c>
      <c r="O107" s="61"/>
      <c r="P107" s="164">
        <f t="shared" si="1"/>
        <v>0</v>
      </c>
      <c r="Q107" s="164">
        <v>0</v>
      </c>
      <c r="R107" s="164">
        <f t="shared" si="2"/>
        <v>0</v>
      </c>
      <c r="S107" s="164">
        <v>0</v>
      </c>
      <c r="T107" s="165">
        <f t="shared" si="3"/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66" t="s">
        <v>197</v>
      </c>
      <c r="AT107" s="166" t="s">
        <v>135</v>
      </c>
      <c r="AU107" s="166" t="s">
        <v>71</v>
      </c>
      <c r="AY107" s="14" t="s">
        <v>141</v>
      </c>
      <c r="BE107" s="167">
        <f t="shared" si="4"/>
        <v>0</v>
      </c>
      <c r="BF107" s="167">
        <f t="shared" si="5"/>
        <v>0</v>
      </c>
      <c r="BG107" s="167">
        <f t="shared" si="6"/>
        <v>0</v>
      </c>
      <c r="BH107" s="167">
        <f t="shared" si="7"/>
        <v>0</v>
      </c>
      <c r="BI107" s="167">
        <f t="shared" si="8"/>
        <v>0</v>
      </c>
      <c r="BJ107" s="14" t="s">
        <v>79</v>
      </c>
      <c r="BK107" s="167">
        <f t="shared" si="9"/>
        <v>0</v>
      </c>
      <c r="BL107" s="14" t="s">
        <v>197</v>
      </c>
      <c r="BM107" s="166" t="s">
        <v>762</v>
      </c>
    </row>
    <row r="108" spans="1:65" s="2" customFormat="1" ht="24" customHeight="1">
      <c r="A108" s="31"/>
      <c r="B108" s="32"/>
      <c r="C108" s="168" t="s">
        <v>252</v>
      </c>
      <c r="D108" s="168" t="s">
        <v>191</v>
      </c>
      <c r="E108" s="169" t="s">
        <v>645</v>
      </c>
      <c r="F108" s="170" t="s">
        <v>646</v>
      </c>
      <c r="G108" s="171" t="s">
        <v>138</v>
      </c>
      <c r="H108" s="172">
        <v>1</v>
      </c>
      <c r="I108" s="173"/>
      <c r="J108" s="174">
        <f t="shared" si="0"/>
        <v>0</v>
      </c>
      <c r="K108" s="170" t="s">
        <v>139</v>
      </c>
      <c r="L108" s="36"/>
      <c r="M108" s="175" t="s">
        <v>19</v>
      </c>
      <c r="N108" s="176" t="s">
        <v>42</v>
      </c>
      <c r="O108" s="61"/>
      <c r="P108" s="164">
        <f t="shared" si="1"/>
        <v>0</v>
      </c>
      <c r="Q108" s="164">
        <v>0</v>
      </c>
      <c r="R108" s="164">
        <f t="shared" si="2"/>
        <v>0</v>
      </c>
      <c r="S108" s="164">
        <v>0</v>
      </c>
      <c r="T108" s="165">
        <f t="shared" si="3"/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66" t="s">
        <v>202</v>
      </c>
      <c r="AT108" s="166" t="s">
        <v>191</v>
      </c>
      <c r="AU108" s="166" t="s">
        <v>71</v>
      </c>
      <c r="AY108" s="14" t="s">
        <v>141</v>
      </c>
      <c r="BE108" s="167">
        <f t="shared" si="4"/>
        <v>0</v>
      </c>
      <c r="BF108" s="167">
        <f t="shared" si="5"/>
        <v>0</v>
      </c>
      <c r="BG108" s="167">
        <f t="shared" si="6"/>
        <v>0</v>
      </c>
      <c r="BH108" s="167">
        <f t="shared" si="7"/>
        <v>0</v>
      </c>
      <c r="BI108" s="167">
        <f t="shared" si="8"/>
        <v>0</v>
      </c>
      <c r="BJ108" s="14" t="s">
        <v>79</v>
      </c>
      <c r="BK108" s="167">
        <f t="shared" si="9"/>
        <v>0</v>
      </c>
      <c r="BL108" s="14" t="s">
        <v>202</v>
      </c>
      <c r="BM108" s="166" t="s">
        <v>763</v>
      </c>
    </row>
    <row r="109" spans="1:65" s="2" customFormat="1" ht="24" customHeight="1">
      <c r="A109" s="31"/>
      <c r="B109" s="32"/>
      <c r="C109" s="154" t="s">
        <v>256</v>
      </c>
      <c r="D109" s="154" t="s">
        <v>135</v>
      </c>
      <c r="E109" s="155" t="s">
        <v>648</v>
      </c>
      <c r="F109" s="156" t="s">
        <v>649</v>
      </c>
      <c r="G109" s="157" t="s">
        <v>138</v>
      </c>
      <c r="H109" s="158">
        <v>1</v>
      </c>
      <c r="I109" s="159"/>
      <c r="J109" s="160">
        <f t="shared" si="0"/>
        <v>0</v>
      </c>
      <c r="K109" s="156" t="s">
        <v>139</v>
      </c>
      <c r="L109" s="161"/>
      <c r="M109" s="162" t="s">
        <v>19</v>
      </c>
      <c r="N109" s="163" t="s">
        <v>42</v>
      </c>
      <c r="O109" s="61"/>
      <c r="P109" s="164">
        <f t="shared" si="1"/>
        <v>0</v>
      </c>
      <c r="Q109" s="164">
        <v>0</v>
      </c>
      <c r="R109" s="164">
        <f t="shared" si="2"/>
        <v>0</v>
      </c>
      <c r="S109" s="164">
        <v>0</v>
      </c>
      <c r="T109" s="165">
        <f t="shared" si="3"/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66" t="s">
        <v>197</v>
      </c>
      <c r="AT109" s="166" t="s">
        <v>135</v>
      </c>
      <c r="AU109" s="166" t="s">
        <v>71</v>
      </c>
      <c r="AY109" s="14" t="s">
        <v>141</v>
      </c>
      <c r="BE109" s="167">
        <f t="shared" si="4"/>
        <v>0</v>
      </c>
      <c r="BF109" s="167">
        <f t="shared" si="5"/>
        <v>0</v>
      </c>
      <c r="BG109" s="167">
        <f t="shared" si="6"/>
        <v>0</v>
      </c>
      <c r="BH109" s="167">
        <f t="shared" si="7"/>
        <v>0</v>
      </c>
      <c r="BI109" s="167">
        <f t="shared" si="8"/>
        <v>0</v>
      </c>
      <c r="BJ109" s="14" t="s">
        <v>79</v>
      </c>
      <c r="BK109" s="167">
        <f t="shared" si="9"/>
        <v>0</v>
      </c>
      <c r="BL109" s="14" t="s">
        <v>197</v>
      </c>
      <c r="BM109" s="166" t="s">
        <v>764</v>
      </c>
    </row>
    <row r="110" spans="1:65" s="2" customFormat="1" ht="24" customHeight="1">
      <c r="A110" s="31"/>
      <c r="B110" s="32"/>
      <c r="C110" s="168" t="s">
        <v>260</v>
      </c>
      <c r="D110" s="168" t="s">
        <v>191</v>
      </c>
      <c r="E110" s="169" t="s">
        <v>257</v>
      </c>
      <c r="F110" s="170" t="s">
        <v>258</v>
      </c>
      <c r="G110" s="171" t="s">
        <v>138</v>
      </c>
      <c r="H110" s="172">
        <v>1</v>
      </c>
      <c r="I110" s="173"/>
      <c r="J110" s="174">
        <f t="shared" si="0"/>
        <v>0</v>
      </c>
      <c r="K110" s="170" t="s">
        <v>139</v>
      </c>
      <c r="L110" s="36"/>
      <c r="M110" s="175" t="s">
        <v>19</v>
      </c>
      <c r="N110" s="176" t="s">
        <v>42</v>
      </c>
      <c r="O110" s="61"/>
      <c r="P110" s="164">
        <f t="shared" si="1"/>
        <v>0</v>
      </c>
      <c r="Q110" s="164">
        <v>0</v>
      </c>
      <c r="R110" s="164">
        <f t="shared" si="2"/>
        <v>0</v>
      </c>
      <c r="S110" s="164">
        <v>0</v>
      </c>
      <c r="T110" s="165">
        <f t="shared" si="3"/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66" t="s">
        <v>202</v>
      </c>
      <c r="AT110" s="166" t="s">
        <v>191</v>
      </c>
      <c r="AU110" s="166" t="s">
        <v>71</v>
      </c>
      <c r="AY110" s="14" t="s">
        <v>141</v>
      </c>
      <c r="BE110" s="167">
        <f t="shared" si="4"/>
        <v>0</v>
      </c>
      <c r="BF110" s="167">
        <f t="shared" si="5"/>
        <v>0</v>
      </c>
      <c r="BG110" s="167">
        <f t="shared" si="6"/>
        <v>0</v>
      </c>
      <c r="BH110" s="167">
        <f t="shared" si="7"/>
        <v>0</v>
      </c>
      <c r="BI110" s="167">
        <f t="shared" si="8"/>
        <v>0</v>
      </c>
      <c r="BJ110" s="14" t="s">
        <v>79</v>
      </c>
      <c r="BK110" s="167">
        <f t="shared" si="9"/>
        <v>0</v>
      </c>
      <c r="BL110" s="14" t="s">
        <v>202</v>
      </c>
      <c r="BM110" s="166" t="s">
        <v>765</v>
      </c>
    </row>
    <row r="111" spans="1:65" s="2" customFormat="1" ht="24" customHeight="1">
      <c r="A111" s="31"/>
      <c r="B111" s="32"/>
      <c r="C111" s="168" t="s">
        <v>264</v>
      </c>
      <c r="D111" s="168" t="s">
        <v>191</v>
      </c>
      <c r="E111" s="169" t="s">
        <v>652</v>
      </c>
      <c r="F111" s="170" t="s">
        <v>653</v>
      </c>
      <c r="G111" s="171" t="s">
        <v>138</v>
      </c>
      <c r="H111" s="172">
        <v>1</v>
      </c>
      <c r="I111" s="173"/>
      <c r="J111" s="174">
        <f t="shared" si="0"/>
        <v>0</v>
      </c>
      <c r="K111" s="170" t="s">
        <v>139</v>
      </c>
      <c r="L111" s="36"/>
      <c r="M111" s="175" t="s">
        <v>19</v>
      </c>
      <c r="N111" s="176" t="s">
        <v>42</v>
      </c>
      <c r="O111" s="61"/>
      <c r="P111" s="164">
        <f t="shared" si="1"/>
        <v>0</v>
      </c>
      <c r="Q111" s="164">
        <v>0</v>
      </c>
      <c r="R111" s="164">
        <f t="shared" si="2"/>
        <v>0</v>
      </c>
      <c r="S111" s="164">
        <v>0</v>
      </c>
      <c r="T111" s="165">
        <f t="shared" si="3"/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66" t="s">
        <v>202</v>
      </c>
      <c r="AT111" s="166" t="s">
        <v>191</v>
      </c>
      <c r="AU111" s="166" t="s">
        <v>71</v>
      </c>
      <c r="AY111" s="14" t="s">
        <v>141</v>
      </c>
      <c r="BE111" s="167">
        <f t="shared" si="4"/>
        <v>0</v>
      </c>
      <c r="BF111" s="167">
        <f t="shared" si="5"/>
        <v>0</v>
      </c>
      <c r="BG111" s="167">
        <f t="shared" si="6"/>
        <v>0</v>
      </c>
      <c r="BH111" s="167">
        <f t="shared" si="7"/>
        <v>0</v>
      </c>
      <c r="BI111" s="167">
        <f t="shared" si="8"/>
        <v>0</v>
      </c>
      <c r="BJ111" s="14" t="s">
        <v>79</v>
      </c>
      <c r="BK111" s="167">
        <f t="shared" si="9"/>
        <v>0</v>
      </c>
      <c r="BL111" s="14" t="s">
        <v>202</v>
      </c>
      <c r="BM111" s="166" t="s">
        <v>766</v>
      </c>
    </row>
    <row r="112" spans="1:65" s="2" customFormat="1" ht="24" customHeight="1">
      <c r="A112" s="31"/>
      <c r="B112" s="32"/>
      <c r="C112" s="168" t="s">
        <v>268</v>
      </c>
      <c r="D112" s="168" t="s">
        <v>191</v>
      </c>
      <c r="E112" s="169" t="s">
        <v>655</v>
      </c>
      <c r="F112" s="170" t="s">
        <v>656</v>
      </c>
      <c r="G112" s="171" t="s">
        <v>138</v>
      </c>
      <c r="H112" s="172">
        <v>30</v>
      </c>
      <c r="I112" s="173"/>
      <c r="J112" s="174">
        <f t="shared" si="0"/>
        <v>0</v>
      </c>
      <c r="K112" s="170" t="s">
        <v>139</v>
      </c>
      <c r="L112" s="36"/>
      <c r="M112" s="175" t="s">
        <v>19</v>
      </c>
      <c r="N112" s="176" t="s">
        <v>42</v>
      </c>
      <c r="O112" s="61"/>
      <c r="P112" s="164">
        <f t="shared" si="1"/>
        <v>0</v>
      </c>
      <c r="Q112" s="164">
        <v>0</v>
      </c>
      <c r="R112" s="164">
        <f t="shared" si="2"/>
        <v>0</v>
      </c>
      <c r="S112" s="164">
        <v>0</v>
      </c>
      <c r="T112" s="165">
        <f t="shared" si="3"/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66" t="s">
        <v>202</v>
      </c>
      <c r="AT112" s="166" t="s">
        <v>191</v>
      </c>
      <c r="AU112" s="166" t="s">
        <v>71</v>
      </c>
      <c r="AY112" s="14" t="s">
        <v>141</v>
      </c>
      <c r="BE112" s="167">
        <f t="shared" si="4"/>
        <v>0</v>
      </c>
      <c r="BF112" s="167">
        <f t="shared" si="5"/>
        <v>0</v>
      </c>
      <c r="BG112" s="167">
        <f t="shared" si="6"/>
        <v>0</v>
      </c>
      <c r="BH112" s="167">
        <f t="shared" si="7"/>
        <v>0</v>
      </c>
      <c r="BI112" s="167">
        <f t="shared" si="8"/>
        <v>0</v>
      </c>
      <c r="BJ112" s="14" t="s">
        <v>79</v>
      </c>
      <c r="BK112" s="167">
        <f t="shared" si="9"/>
        <v>0</v>
      </c>
      <c r="BL112" s="14" t="s">
        <v>202</v>
      </c>
      <c r="BM112" s="166" t="s">
        <v>767</v>
      </c>
    </row>
    <row r="113" spans="1:65" s="2" customFormat="1" ht="24" customHeight="1">
      <c r="A113" s="31"/>
      <c r="B113" s="32"/>
      <c r="C113" s="168" t="s">
        <v>272</v>
      </c>
      <c r="D113" s="168" t="s">
        <v>191</v>
      </c>
      <c r="E113" s="169" t="s">
        <v>658</v>
      </c>
      <c r="F113" s="170" t="s">
        <v>659</v>
      </c>
      <c r="G113" s="171" t="s">
        <v>660</v>
      </c>
      <c r="H113" s="172">
        <v>6</v>
      </c>
      <c r="I113" s="173"/>
      <c r="J113" s="174">
        <f t="shared" si="0"/>
        <v>0</v>
      </c>
      <c r="K113" s="170" t="s">
        <v>139</v>
      </c>
      <c r="L113" s="36"/>
      <c r="M113" s="175" t="s">
        <v>19</v>
      </c>
      <c r="N113" s="176" t="s">
        <v>42</v>
      </c>
      <c r="O113" s="61"/>
      <c r="P113" s="164">
        <f t="shared" si="1"/>
        <v>0</v>
      </c>
      <c r="Q113" s="164">
        <v>0</v>
      </c>
      <c r="R113" s="164">
        <f t="shared" si="2"/>
        <v>0</v>
      </c>
      <c r="S113" s="164">
        <v>0</v>
      </c>
      <c r="T113" s="165">
        <f t="shared" si="3"/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66" t="s">
        <v>202</v>
      </c>
      <c r="AT113" s="166" t="s">
        <v>191</v>
      </c>
      <c r="AU113" s="166" t="s">
        <v>71</v>
      </c>
      <c r="AY113" s="14" t="s">
        <v>141</v>
      </c>
      <c r="BE113" s="167">
        <f t="shared" si="4"/>
        <v>0</v>
      </c>
      <c r="BF113" s="167">
        <f t="shared" si="5"/>
        <v>0</v>
      </c>
      <c r="BG113" s="167">
        <f t="shared" si="6"/>
        <v>0</v>
      </c>
      <c r="BH113" s="167">
        <f t="shared" si="7"/>
        <v>0</v>
      </c>
      <c r="BI113" s="167">
        <f t="shared" si="8"/>
        <v>0</v>
      </c>
      <c r="BJ113" s="14" t="s">
        <v>79</v>
      </c>
      <c r="BK113" s="167">
        <f t="shared" si="9"/>
        <v>0</v>
      </c>
      <c r="BL113" s="14" t="s">
        <v>202</v>
      </c>
      <c r="BM113" s="166" t="s">
        <v>768</v>
      </c>
    </row>
    <row r="114" spans="1:65" s="2" customFormat="1" ht="36" customHeight="1">
      <c r="A114" s="31"/>
      <c r="B114" s="32"/>
      <c r="C114" s="168" t="s">
        <v>276</v>
      </c>
      <c r="D114" s="168" t="s">
        <v>191</v>
      </c>
      <c r="E114" s="169" t="s">
        <v>662</v>
      </c>
      <c r="F114" s="170" t="s">
        <v>663</v>
      </c>
      <c r="G114" s="171" t="s">
        <v>660</v>
      </c>
      <c r="H114" s="172">
        <v>6</v>
      </c>
      <c r="I114" s="173"/>
      <c r="J114" s="174">
        <f t="shared" si="0"/>
        <v>0</v>
      </c>
      <c r="K114" s="170" t="s">
        <v>139</v>
      </c>
      <c r="L114" s="36"/>
      <c r="M114" s="175" t="s">
        <v>19</v>
      </c>
      <c r="N114" s="176" t="s">
        <v>42</v>
      </c>
      <c r="O114" s="61"/>
      <c r="P114" s="164">
        <f t="shared" si="1"/>
        <v>0</v>
      </c>
      <c r="Q114" s="164">
        <v>0</v>
      </c>
      <c r="R114" s="164">
        <f t="shared" si="2"/>
        <v>0</v>
      </c>
      <c r="S114" s="164">
        <v>0</v>
      </c>
      <c r="T114" s="165">
        <f t="shared" si="3"/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66" t="s">
        <v>202</v>
      </c>
      <c r="AT114" s="166" t="s">
        <v>191</v>
      </c>
      <c r="AU114" s="166" t="s">
        <v>71</v>
      </c>
      <c r="AY114" s="14" t="s">
        <v>141</v>
      </c>
      <c r="BE114" s="167">
        <f t="shared" si="4"/>
        <v>0</v>
      </c>
      <c r="BF114" s="167">
        <f t="shared" si="5"/>
        <v>0</v>
      </c>
      <c r="BG114" s="167">
        <f t="shared" si="6"/>
        <v>0</v>
      </c>
      <c r="BH114" s="167">
        <f t="shared" si="7"/>
        <v>0</v>
      </c>
      <c r="BI114" s="167">
        <f t="shared" si="8"/>
        <v>0</v>
      </c>
      <c r="BJ114" s="14" t="s">
        <v>79</v>
      </c>
      <c r="BK114" s="167">
        <f t="shared" si="9"/>
        <v>0</v>
      </c>
      <c r="BL114" s="14" t="s">
        <v>202</v>
      </c>
      <c r="BM114" s="166" t="s">
        <v>769</v>
      </c>
    </row>
    <row r="115" spans="1:65" s="2" customFormat="1" ht="24" customHeight="1">
      <c r="A115" s="31"/>
      <c r="B115" s="32"/>
      <c r="C115" s="168" t="s">
        <v>280</v>
      </c>
      <c r="D115" s="168" t="s">
        <v>191</v>
      </c>
      <c r="E115" s="169" t="s">
        <v>665</v>
      </c>
      <c r="F115" s="170" t="s">
        <v>666</v>
      </c>
      <c r="G115" s="171" t="s">
        <v>660</v>
      </c>
      <c r="H115" s="172">
        <v>6</v>
      </c>
      <c r="I115" s="173"/>
      <c r="J115" s="174">
        <f t="shared" si="0"/>
        <v>0</v>
      </c>
      <c r="K115" s="170" t="s">
        <v>139</v>
      </c>
      <c r="L115" s="36"/>
      <c r="M115" s="175" t="s">
        <v>19</v>
      </c>
      <c r="N115" s="176" t="s">
        <v>42</v>
      </c>
      <c r="O115" s="61"/>
      <c r="P115" s="164">
        <f t="shared" si="1"/>
        <v>0</v>
      </c>
      <c r="Q115" s="164">
        <v>0</v>
      </c>
      <c r="R115" s="164">
        <f t="shared" si="2"/>
        <v>0</v>
      </c>
      <c r="S115" s="164">
        <v>0</v>
      </c>
      <c r="T115" s="165">
        <f t="shared" si="3"/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66" t="s">
        <v>202</v>
      </c>
      <c r="AT115" s="166" t="s">
        <v>191</v>
      </c>
      <c r="AU115" s="166" t="s">
        <v>71</v>
      </c>
      <c r="AY115" s="14" t="s">
        <v>141</v>
      </c>
      <c r="BE115" s="167">
        <f t="shared" si="4"/>
        <v>0</v>
      </c>
      <c r="BF115" s="167">
        <f t="shared" si="5"/>
        <v>0</v>
      </c>
      <c r="BG115" s="167">
        <f t="shared" si="6"/>
        <v>0</v>
      </c>
      <c r="BH115" s="167">
        <f t="shared" si="7"/>
        <v>0</v>
      </c>
      <c r="BI115" s="167">
        <f t="shared" si="8"/>
        <v>0</v>
      </c>
      <c r="BJ115" s="14" t="s">
        <v>79</v>
      </c>
      <c r="BK115" s="167">
        <f t="shared" si="9"/>
        <v>0</v>
      </c>
      <c r="BL115" s="14" t="s">
        <v>202</v>
      </c>
      <c r="BM115" s="166" t="s">
        <v>770</v>
      </c>
    </row>
    <row r="116" spans="1:65" s="2" customFormat="1" ht="24" customHeight="1">
      <c r="A116" s="31"/>
      <c r="B116" s="32"/>
      <c r="C116" s="168" t="s">
        <v>284</v>
      </c>
      <c r="D116" s="168" t="s">
        <v>191</v>
      </c>
      <c r="E116" s="169" t="s">
        <v>668</v>
      </c>
      <c r="F116" s="170" t="s">
        <v>669</v>
      </c>
      <c r="G116" s="171" t="s">
        <v>660</v>
      </c>
      <c r="H116" s="172">
        <v>5</v>
      </c>
      <c r="I116" s="173"/>
      <c r="J116" s="174">
        <f t="shared" si="0"/>
        <v>0</v>
      </c>
      <c r="K116" s="170" t="s">
        <v>139</v>
      </c>
      <c r="L116" s="36"/>
      <c r="M116" s="175" t="s">
        <v>19</v>
      </c>
      <c r="N116" s="176" t="s">
        <v>42</v>
      </c>
      <c r="O116" s="61"/>
      <c r="P116" s="164">
        <f t="shared" si="1"/>
        <v>0</v>
      </c>
      <c r="Q116" s="164">
        <v>0</v>
      </c>
      <c r="R116" s="164">
        <f t="shared" si="2"/>
        <v>0</v>
      </c>
      <c r="S116" s="164">
        <v>0</v>
      </c>
      <c r="T116" s="165">
        <f t="shared" si="3"/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66" t="s">
        <v>202</v>
      </c>
      <c r="AT116" s="166" t="s">
        <v>191</v>
      </c>
      <c r="AU116" s="166" t="s">
        <v>71</v>
      </c>
      <c r="AY116" s="14" t="s">
        <v>141</v>
      </c>
      <c r="BE116" s="167">
        <f t="shared" si="4"/>
        <v>0</v>
      </c>
      <c r="BF116" s="167">
        <f t="shared" si="5"/>
        <v>0</v>
      </c>
      <c r="BG116" s="167">
        <f t="shared" si="6"/>
        <v>0</v>
      </c>
      <c r="BH116" s="167">
        <f t="shared" si="7"/>
        <v>0</v>
      </c>
      <c r="BI116" s="167">
        <f t="shared" si="8"/>
        <v>0</v>
      </c>
      <c r="BJ116" s="14" t="s">
        <v>79</v>
      </c>
      <c r="BK116" s="167">
        <f t="shared" si="9"/>
        <v>0</v>
      </c>
      <c r="BL116" s="14" t="s">
        <v>202</v>
      </c>
      <c r="BM116" s="166" t="s">
        <v>771</v>
      </c>
    </row>
    <row r="117" spans="1:65" s="2" customFormat="1" ht="24" customHeight="1">
      <c r="A117" s="31"/>
      <c r="B117" s="32"/>
      <c r="C117" s="168" t="s">
        <v>288</v>
      </c>
      <c r="D117" s="168" t="s">
        <v>191</v>
      </c>
      <c r="E117" s="169" t="s">
        <v>671</v>
      </c>
      <c r="F117" s="170" t="s">
        <v>672</v>
      </c>
      <c r="G117" s="171" t="s">
        <v>188</v>
      </c>
      <c r="H117" s="172">
        <v>10</v>
      </c>
      <c r="I117" s="173"/>
      <c r="J117" s="174">
        <f t="shared" si="0"/>
        <v>0</v>
      </c>
      <c r="K117" s="170" t="s">
        <v>139</v>
      </c>
      <c r="L117" s="36"/>
      <c r="M117" s="175" t="s">
        <v>19</v>
      </c>
      <c r="N117" s="176" t="s">
        <v>42</v>
      </c>
      <c r="O117" s="61"/>
      <c r="P117" s="164">
        <f t="shared" si="1"/>
        <v>0</v>
      </c>
      <c r="Q117" s="164">
        <v>0</v>
      </c>
      <c r="R117" s="164">
        <f t="shared" si="2"/>
        <v>0</v>
      </c>
      <c r="S117" s="164">
        <v>0</v>
      </c>
      <c r="T117" s="165">
        <f t="shared" si="3"/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66" t="s">
        <v>202</v>
      </c>
      <c r="AT117" s="166" t="s">
        <v>191</v>
      </c>
      <c r="AU117" s="166" t="s">
        <v>71</v>
      </c>
      <c r="AY117" s="14" t="s">
        <v>141</v>
      </c>
      <c r="BE117" s="167">
        <f t="shared" si="4"/>
        <v>0</v>
      </c>
      <c r="BF117" s="167">
        <f t="shared" si="5"/>
        <v>0</v>
      </c>
      <c r="BG117" s="167">
        <f t="shared" si="6"/>
        <v>0</v>
      </c>
      <c r="BH117" s="167">
        <f t="shared" si="7"/>
        <v>0</v>
      </c>
      <c r="BI117" s="167">
        <f t="shared" si="8"/>
        <v>0</v>
      </c>
      <c r="BJ117" s="14" t="s">
        <v>79</v>
      </c>
      <c r="BK117" s="167">
        <f t="shared" si="9"/>
        <v>0</v>
      </c>
      <c r="BL117" s="14" t="s">
        <v>202</v>
      </c>
      <c r="BM117" s="166" t="s">
        <v>772</v>
      </c>
    </row>
    <row r="118" spans="1:65" s="2" customFormat="1" ht="24" customHeight="1">
      <c r="A118" s="31"/>
      <c r="B118" s="32"/>
      <c r="C118" s="154" t="s">
        <v>292</v>
      </c>
      <c r="D118" s="154" t="s">
        <v>135</v>
      </c>
      <c r="E118" s="155" t="s">
        <v>674</v>
      </c>
      <c r="F118" s="156" t="s">
        <v>675</v>
      </c>
      <c r="G118" s="157" t="s">
        <v>188</v>
      </c>
      <c r="H118" s="158">
        <v>10</v>
      </c>
      <c r="I118" s="159"/>
      <c r="J118" s="160">
        <f t="shared" si="0"/>
        <v>0</v>
      </c>
      <c r="K118" s="156" t="s">
        <v>139</v>
      </c>
      <c r="L118" s="161"/>
      <c r="M118" s="162" t="s">
        <v>19</v>
      </c>
      <c r="N118" s="163" t="s">
        <v>42</v>
      </c>
      <c r="O118" s="61"/>
      <c r="P118" s="164">
        <f t="shared" si="1"/>
        <v>0</v>
      </c>
      <c r="Q118" s="164">
        <v>0</v>
      </c>
      <c r="R118" s="164">
        <f t="shared" si="2"/>
        <v>0</v>
      </c>
      <c r="S118" s="164">
        <v>0</v>
      </c>
      <c r="T118" s="165">
        <f t="shared" si="3"/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66" t="s">
        <v>197</v>
      </c>
      <c r="AT118" s="166" t="s">
        <v>135</v>
      </c>
      <c r="AU118" s="166" t="s">
        <v>71</v>
      </c>
      <c r="AY118" s="14" t="s">
        <v>141</v>
      </c>
      <c r="BE118" s="167">
        <f t="shared" si="4"/>
        <v>0</v>
      </c>
      <c r="BF118" s="167">
        <f t="shared" si="5"/>
        <v>0</v>
      </c>
      <c r="BG118" s="167">
        <f t="shared" si="6"/>
        <v>0</v>
      </c>
      <c r="BH118" s="167">
        <f t="shared" si="7"/>
        <v>0</v>
      </c>
      <c r="BI118" s="167">
        <f t="shared" si="8"/>
        <v>0</v>
      </c>
      <c r="BJ118" s="14" t="s">
        <v>79</v>
      </c>
      <c r="BK118" s="167">
        <f t="shared" si="9"/>
        <v>0</v>
      </c>
      <c r="BL118" s="14" t="s">
        <v>197</v>
      </c>
      <c r="BM118" s="166" t="s">
        <v>773</v>
      </c>
    </row>
    <row r="119" spans="1:65" s="2" customFormat="1" ht="24" customHeight="1">
      <c r="A119" s="31"/>
      <c r="B119" s="32"/>
      <c r="C119" s="168" t="s">
        <v>296</v>
      </c>
      <c r="D119" s="168" t="s">
        <v>191</v>
      </c>
      <c r="E119" s="169" t="s">
        <v>677</v>
      </c>
      <c r="F119" s="170" t="s">
        <v>678</v>
      </c>
      <c r="G119" s="171" t="s">
        <v>138</v>
      </c>
      <c r="H119" s="172">
        <v>60</v>
      </c>
      <c r="I119" s="173"/>
      <c r="J119" s="174">
        <f t="shared" si="0"/>
        <v>0</v>
      </c>
      <c r="K119" s="170" t="s">
        <v>139</v>
      </c>
      <c r="L119" s="36"/>
      <c r="M119" s="175" t="s">
        <v>19</v>
      </c>
      <c r="N119" s="176" t="s">
        <v>42</v>
      </c>
      <c r="O119" s="61"/>
      <c r="P119" s="164">
        <f t="shared" si="1"/>
        <v>0</v>
      </c>
      <c r="Q119" s="164">
        <v>0</v>
      </c>
      <c r="R119" s="164">
        <f t="shared" si="2"/>
        <v>0</v>
      </c>
      <c r="S119" s="164">
        <v>0</v>
      </c>
      <c r="T119" s="165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66" t="s">
        <v>202</v>
      </c>
      <c r="AT119" s="166" t="s">
        <v>191</v>
      </c>
      <c r="AU119" s="166" t="s">
        <v>71</v>
      </c>
      <c r="AY119" s="14" t="s">
        <v>141</v>
      </c>
      <c r="BE119" s="167">
        <f t="shared" si="4"/>
        <v>0</v>
      </c>
      <c r="BF119" s="167">
        <f t="shared" si="5"/>
        <v>0</v>
      </c>
      <c r="BG119" s="167">
        <f t="shared" si="6"/>
        <v>0</v>
      </c>
      <c r="BH119" s="167">
        <f t="shared" si="7"/>
        <v>0</v>
      </c>
      <c r="BI119" s="167">
        <f t="shared" si="8"/>
        <v>0</v>
      </c>
      <c r="BJ119" s="14" t="s">
        <v>79</v>
      </c>
      <c r="BK119" s="167">
        <f t="shared" si="9"/>
        <v>0</v>
      </c>
      <c r="BL119" s="14" t="s">
        <v>202</v>
      </c>
      <c r="BM119" s="166" t="s">
        <v>774</v>
      </c>
    </row>
    <row r="120" spans="1:65" s="2" customFormat="1" ht="24" customHeight="1">
      <c r="A120" s="31"/>
      <c r="B120" s="32"/>
      <c r="C120" s="168" t="s">
        <v>431</v>
      </c>
      <c r="D120" s="168" t="s">
        <v>191</v>
      </c>
      <c r="E120" s="169" t="s">
        <v>680</v>
      </c>
      <c r="F120" s="170" t="s">
        <v>681</v>
      </c>
      <c r="G120" s="171" t="s">
        <v>138</v>
      </c>
      <c r="H120" s="172">
        <v>30</v>
      </c>
      <c r="I120" s="173"/>
      <c r="J120" s="174">
        <f t="shared" si="0"/>
        <v>0</v>
      </c>
      <c r="K120" s="170" t="s">
        <v>139</v>
      </c>
      <c r="L120" s="36"/>
      <c r="M120" s="175" t="s">
        <v>19</v>
      </c>
      <c r="N120" s="176" t="s">
        <v>42</v>
      </c>
      <c r="O120" s="61"/>
      <c r="P120" s="164">
        <f t="shared" si="1"/>
        <v>0</v>
      </c>
      <c r="Q120" s="164">
        <v>0</v>
      </c>
      <c r="R120" s="164">
        <f t="shared" si="2"/>
        <v>0</v>
      </c>
      <c r="S120" s="164">
        <v>0</v>
      </c>
      <c r="T120" s="165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66" t="s">
        <v>202</v>
      </c>
      <c r="AT120" s="166" t="s">
        <v>191</v>
      </c>
      <c r="AU120" s="166" t="s">
        <v>71</v>
      </c>
      <c r="AY120" s="14" t="s">
        <v>141</v>
      </c>
      <c r="BE120" s="167">
        <f t="shared" si="4"/>
        <v>0</v>
      </c>
      <c r="BF120" s="167">
        <f t="shared" si="5"/>
        <v>0</v>
      </c>
      <c r="BG120" s="167">
        <f t="shared" si="6"/>
        <v>0</v>
      </c>
      <c r="BH120" s="167">
        <f t="shared" si="7"/>
        <v>0</v>
      </c>
      <c r="BI120" s="167">
        <f t="shared" si="8"/>
        <v>0</v>
      </c>
      <c r="BJ120" s="14" t="s">
        <v>79</v>
      </c>
      <c r="BK120" s="167">
        <f t="shared" si="9"/>
        <v>0</v>
      </c>
      <c r="BL120" s="14" t="s">
        <v>202</v>
      </c>
      <c r="BM120" s="166" t="s">
        <v>775</v>
      </c>
    </row>
    <row r="121" spans="1:65" s="2" customFormat="1" ht="24" customHeight="1">
      <c r="A121" s="31"/>
      <c r="B121" s="32"/>
      <c r="C121" s="168" t="s">
        <v>433</v>
      </c>
      <c r="D121" s="168" t="s">
        <v>191</v>
      </c>
      <c r="E121" s="169" t="s">
        <v>683</v>
      </c>
      <c r="F121" s="170" t="s">
        <v>684</v>
      </c>
      <c r="G121" s="171" t="s">
        <v>138</v>
      </c>
      <c r="H121" s="172">
        <v>8</v>
      </c>
      <c r="I121" s="173"/>
      <c r="J121" s="174">
        <f t="shared" si="0"/>
        <v>0</v>
      </c>
      <c r="K121" s="170" t="s">
        <v>139</v>
      </c>
      <c r="L121" s="36"/>
      <c r="M121" s="175" t="s">
        <v>19</v>
      </c>
      <c r="N121" s="176" t="s">
        <v>42</v>
      </c>
      <c r="O121" s="61"/>
      <c r="P121" s="164">
        <f t="shared" si="1"/>
        <v>0</v>
      </c>
      <c r="Q121" s="164">
        <v>0</v>
      </c>
      <c r="R121" s="164">
        <f t="shared" si="2"/>
        <v>0</v>
      </c>
      <c r="S121" s="164">
        <v>0</v>
      </c>
      <c r="T121" s="165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66" t="s">
        <v>202</v>
      </c>
      <c r="AT121" s="166" t="s">
        <v>191</v>
      </c>
      <c r="AU121" s="166" t="s">
        <v>71</v>
      </c>
      <c r="AY121" s="14" t="s">
        <v>141</v>
      </c>
      <c r="BE121" s="167">
        <f t="shared" si="4"/>
        <v>0</v>
      </c>
      <c r="BF121" s="167">
        <f t="shared" si="5"/>
        <v>0</v>
      </c>
      <c r="BG121" s="167">
        <f t="shared" si="6"/>
        <v>0</v>
      </c>
      <c r="BH121" s="167">
        <f t="shared" si="7"/>
        <v>0</v>
      </c>
      <c r="BI121" s="167">
        <f t="shared" si="8"/>
        <v>0</v>
      </c>
      <c r="BJ121" s="14" t="s">
        <v>79</v>
      </c>
      <c r="BK121" s="167">
        <f t="shared" si="9"/>
        <v>0</v>
      </c>
      <c r="BL121" s="14" t="s">
        <v>202</v>
      </c>
      <c r="BM121" s="166" t="s">
        <v>776</v>
      </c>
    </row>
    <row r="122" spans="1:65" s="2" customFormat="1" ht="24" customHeight="1">
      <c r="A122" s="31"/>
      <c r="B122" s="32"/>
      <c r="C122" s="154" t="s">
        <v>686</v>
      </c>
      <c r="D122" s="154" t="s">
        <v>135</v>
      </c>
      <c r="E122" s="155" t="s">
        <v>687</v>
      </c>
      <c r="F122" s="156" t="s">
        <v>688</v>
      </c>
      <c r="G122" s="157" t="s">
        <v>138</v>
      </c>
      <c r="H122" s="158">
        <v>8</v>
      </c>
      <c r="I122" s="159"/>
      <c r="J122" s="160">
        <f t="shared" si="0"/>
        <v>0</v>
      </c>
      <c r="K122" s="156" t="s">
        <v>139</v>
      </c>
      <c r="L122" s="161"/>
      <c r="M122" s="203" t="s">
        <v>19</v>
      </c>
      <c r="N122" s="204" t="s">
        <v>42</v>
      </c>
      <c r="O122" s="179"/>
      <c r="P122" s="180">
        <f t="shared" si="1"/>
        <v>0</v>
      </c>
      <c r="Q122" s="180">
        <v>0</v>
      </c>
      <c r="R122" s="180">
        <f t="shared" si="2"/>
        <v>0</v>
      </c>
      <c r="S122" s="180">
        <v>0</v>
      </c>
      <c r="T122" s="181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66" t="s">
        <v>197</v>
      </c>
      <c r="AT122" s="166" t="s">
        <v>135</v>
      </c>
      <c r="AU122" s="166" t="s">
        <v>71</v>
      </c>
      <c r="AY122" s="14" t="s">
        <v>141</v>
      </c>
      <c r="BE122" s="167">
        <f t="shared" si="4"/>
        <v>0</v>
      </c>
      <c r="BF122" s="167">
        <f t="shared" si="5"/>
        <v>0</v>
      </c>
      <c r="BG122" s="167">
        <f t="shared" si="6"/>
        <v>0</v>
      </c>
      <c r="BH122" s="167">
        <f t="shared" si="7"/>
        <v>0</v>
      </c>
      <c r="BI122" s="167">
        <f t="shared" si="8"/>
        <v>0</v>
      </c>
      <c r="BJ122" s="14" t="s">
        <v>79</v>
      </c>
      <c r="BK122" s="167">
        <f t="shared" si="9"/>
        <v>0</v>
      </c>
      <c r="BL122" s="14" t="s">
        <v>197</v>
      </c>
      <c r="BM122" s="166" t="s">
        <v>777</v>
      </c>
    </row>
    <row r="123" spans="1:65" s="2" customFormat="1" ht="6.95" customHeight="1">
      <c r="A123" s="31"/>
      <c r="B123" s="44"/>
      <c r="C123" s="45"/>
      <c r="D123" s="45"/>
      <c r="E123" s="45"/>
      <c r="F123" s="45"/>
      <c r="G123" s="45"/>
      <c r="H123" s="45"/>
      <c r="I123" s="133"/>
      <c r="J123" s="45"/>
      <c r="K123" s="45"/>
      <c r="L123" s="36"/>
      <c r="M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</sheetData>
  <sheetProtection algorithmName="SHA-512" hashValue="WYKq4oSi1IdP4T8U27s341ongvtu4/4CtcMgriXmW+89Lp7pw/8xI/FnekMsTB+bKcQCQZ3C2jCZye7/+2gXmQ==" saltValue="EWpeeukWOVmErGq9VUDnxjCzkRxwSef+EnZZv5bC9GnEUXk5pWekFAUS73XqFdCULcrJFSJOjPoHvyoVqTCSCw==" spinCount="100000" sheet="1" objects="1" scenarios="1" formatColumns="0" formatRows="0" autoFilter="0"/>
  <autoFilter ref="C78:K122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8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4" t="s">
        <v>108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7"/>
      <c r="AT3" s="14" t="s">
        <v>81</v>
      </c>
    </row>
    <row r="4" spans="1:46" s="1" customFormat="1" ht="24.95" customHeight="1">
      <c r="B4" s="17"/>
      <c r="D4" s="102" t="s">
        <v>115</v>
      </c>
      <c r="I4" s="98"/>
      <c r="L4" s="17"/>
      <c r="M4" s="103" t="s">
        <v>10</v>
      </c>
      <c r="AT4" s="14" t="s">
        <v>4</v>
      </c>
    </row>
    <row r="5" spans="1:46" s="1" customFormat="1" ht="6.95" customHeight="1">
      <c r="B5" s="17"/>
      <c r="I5" s="98"/>
      <c r="L5" s="17"/>
    </row>
    <row r="6" spans="1:46" s="1" customFormat="1" ht="12" customHeight="1">
      <c r="B6" s="17"/>
      <c r="D6" s="104" t="s">
        <v>16</v>
      </c>
      <c r="I6" s="98"/>
      <c r="L6" s="17"/>
    </row>
    <row r="7" spans="1:46" s="1" customFormat="1" ht="16.5" customHeight="1">
      <c r="B7" s="17"/>
      <c r="E7" s="323" t="str">
        <f>'Rekapitulace stavby'!K6</f>
        <v>Oprava DŘT v úseku Pohled - Břeclav - Hodonín</v>
      </c>
      <c r="F7" s="324"/>
      <c r="G7" s="324"/>
      <c r="H7" s="324"/>
      <c r="I7" s="98"/>
      <c r="L7" s="17"/>
    </row>
    <row r="8" spans="1:46" s="2" customFormat="1" ht="12" customHeight="1">
      <c r="A8" s="31"/>
      <c r="B8" s="36"/>
      <c r="C8" s="31"/>
      <c r="D8" s="104" t="s">
        <v>116</v>
      </c>
      <c r="E8" s="31"/>
      <c r="F8" s="31"/>
      <c r="G8" s="31"/>
      <c r="H8" s="31"/>
      <c r="I8" s="105"/>
      <c r="J8" s="31"/>
      <c r="K8" s="31"/>
      <c r="L8" s="106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25" t="s">
        <v>778</v>
      </c>
      <c r="F9" s="326"/>
      <c r="G9" s="326"/>
      <c r="H9" s="326"/>
      <c r="I9" s="105"/>
      <c r="J9" s="31"/>
      <c r="K9" s="31"/>
      <c r="L9" s="106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05"/>
      <c r="J10" s="31"/>
      <c r="K10" s="31"/>
      <c r="L10" s="10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4" t="s">
        <v>18</v>
      </c>
      <c r="E11" s="31"/>
      <c r="F11" s="107" t="s">
        <v>19</v>
      </c>
      <c r="G11" s="31"/>
      <c r="H11" s="31"/>
      <c r="I11" s="108" t="s">
        <v>20</v>
      </c>
      <c r="J11" s="107" t="s">
        <v>19</v>
      </c>
      <c r="K11" s="31"/>
      <c r="L11" s="106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21</v>
      </c>
      <c r="E12" s="31"/>
      <c r="F12" s="107" t="s">
        <v>22</v>
      </c>
      <c r="G12" s="31"/>
      <c r="H12" s="31"/>
      <c r="I12" s="108" t="s">
        <v>23</v>
      </c>
      <c r="J12" s="109" t="str">
        <f>'Rekapitulace stavby'!AN8</f>
        <v>23. 10. 2019</v>
      </c>
      <c r="K12" s="31"/>
      <c r="L12" s="106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5"/>
      <c r="J13" s="31"/>
      <c r="K13" s="31"/>
      <c r="L13" s="106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4" t="s">
        <v>25</v>
      </c>
      <c r="E14" s="31"/>
      <c r="F14" s="31"/>
      <c r="G14" s="31"/>
      <c r="H14" s="31"/>
      <c r="I14" s="108" t="s">
        <v>26</v>
      </c>
      <c r="J14" s="107" t="s">
        <v>19</v>
      </c>
      <c r="K14" s="31"/>
      <c r="L14" s="106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">
        <v>27</v>
      </c>
      <c r="F15" s="31"/>
      <c r="G15" s="31"/>
      <c r="H15" s="31"/>
      <c r="I15" s="108" t="s">
        <v>28</v>
      </c>
      <c r="J15" s="107" t="s">
        <v>19</v>
      </c>
      <c r="K15" s="31"/>
      <c r="L15" s="106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5"/>
      <c r="J16" s="31"/>
      <c r="K16" s="31"/>
      <c r="L16" s="106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4" t="s">
        <v>29</v>
      </c>
      <c r="E17" s="31"/>
      <c r="F17" s="31"/>
      <c r="G17" s="31"/>
      <c r="H17" s="31"/>
      <c r="I17" s="108" t="s">
        <v>26</v>
      </c>
      <c r="J17" s="27" t="str">
        <f>'Rekapitulace stavby'!AN13</f>
        <v>Vyplň údaj</v>
      </c>
      <c r="K17" s="31"/>
      <c r="L17" s="106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27" t="str">
        <f>'Rekapitulace stavby'!E14</f>
        <v>Vyplň údaj</v>
      </c>
      <c r="F18" s="328"/>
      <c r="G18" s="328"/>
      <c r="H18" s="328"/>
      <c r="I18" s="108" t="s">
        <v>28</v>
      </c>
      <c r="J18" s="27" t="str">
        <f>'Rekapitulace stavby'!AN14</f>
        <v>Vyplň údaj</v>
      </c>
      <c r="K18" s="31"/>
      <c r="L18" s="106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5"/>
      <c r="J19" s="31"/>
      <c r="K19" s="31"/>
      <c r="L19" s="106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4" t="s">
        <v>31</v>
      </c>
      <c r="E20" s="31"/>
      <c r="F20" s="31"/>
      <c r="G20" s="31"/>
      <c r="H20" s="31"/>
      <c r="I20" s="108" t="s">
        <v>26</v>
      </c>
      <c r="J20" s="107" t="str">
        <f>IF('Rekapitulace stavby'!AN16="","",'Rekapitulace stavby'!AN16)</f>
        <v/>
      </c>
      <c r="K20" s="31"/>
      <c r="L20" s="106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tr">
        <f>IF('Rekapitulace stavby'!E17="","",'Rekapitulace stavby'!E17)</f>
        <v xml:space="preserve"> </v>
      </c>
      <c r="F21" s="31"/>
      <c r="G21" s="31"/>
      <c r="H21" s="31"/>
      <c r="I21" s="108" t="s">
        <v>28</v>
      </c>
      <c r="J21" s="107" t="str">
        <f>IF('Rekapitulace stavby'!AN17="","",'Rekapitulace stavby'!AN17)</f>
        <v/>
      </c>
      <c r="K21" s="31"/>
      <c r="L21" s="106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5"/>
      <c r="J22" s="31"/>
      <c r="K22" s="31"/>
      <c r="L22" s="106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4" t="s">
        <v>34</v>
      </c>
      <c r="E23" s="31"/>
      <c r="F23" s="31"/>
      <c r="G23" s="31"/>
      <c r="H23" s="31"/>
      <c r="I23" s="108" t="s">
        <v>26</v>
      </c>
      <c r="J23" s="107" t="str">
        <f>IF('Rekapitulace stavby'!AN19="","",'Rekapitulace stavby'!AN19)</f>
        <v/>
      </c>
      <c r="K23" s="31"/>
      <c r="L23" s="106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tr">
        <f>IF('Rekapitulace stavby'!E20="","",'Rekapitulace stavby'!E20)</f>
        <v xml:space="preserve"> </v>
      </c>
      <c r="F24" s="31"/>
      <c r="G24" s="31"/>
      <c r="H24" s="31"/>
      <c r="I24" s="108" t="s">
        <v>28</v>
      </c>
      <c r="J24" s="107" t="str">
        <f>IF('Rekapitulace stavby'!AN20="","",'Rekapitulace stavby'!AN20)</f>
        <v/>
      </c>
      <c r="K24" s="31"/>
      <c r="L24" s="106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5"/>
      <c r="J25" s="31"/>
      <c r="K25" s="31"/>
      <c r="L25" s="106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4" t="s">
        <v>35</v>
      </c>
      <c r="E26" s="31"/>
      <c r="F26" s="31"/>
      <c r="G26" s="31"/>
      <c r="H26" s="31"/>
      <c r="I26" s="105"/>
      <c r="J26" s="31"/>
      <c r="K26" s="31"/>
      <c r="L26" s="106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0"/>
      <c r="B27" s="111"/>
      <c r="C27" s="110"/>
      <c r="D27" s="110"/>
      <c r="E27" s="329" t="s">
        <v>19</v>
      </c>
      <c r="F27" s="329"/>
      <c r="G27" s="329"/>
      <c r="H27" s="329"/>
      <c r="I27" s="112"/>
      <c r="J27" s="110"/>
      <c r="K27" s="110"/>
      <c r="L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5"/>
      <c r="J28" s="31"/>
      <c r="K28" s="31"/>
      <c r="L28" s="106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4"/>
      <c r="E29" s="114"/>
      <c r="F29" s="114"/>
      <c r="G29" s="114"/>
      <c r="H29" s="114"/>
      <c r="I29" s="115"/>
      <c r="J29" s="114"/>
      <c r="K29" s="114"/>
      <c r="L29" s="106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105"/>
      <c r="J30" s="117">
        <f>ROUND(J79, 2)</f>
        <v>0</v>
      </c>
      <c r="K30" s="31"/>
      <c r="L30" s="106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4"/>
      <c r="E31" s="114"/>
      <c r="F31" s="114"/>
      <c r="G31" s="114"/>
      <c r="H31" s="114"/>
      <c r="I31" s="115"/>
      <c r="J31" s="114"/>
      <c r="K31" s="114"/>
      <c r="L31" s="106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9" t="s">
        <v>38</v>
      </c>
      <c r="J32" s="118" t="s">
        <v>40</v>
      </c>
      <c r="K32" s="31"/>
      <c r="L32" s="106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0" t="s">
        <v>41</v>
      </c>
      <c r="E33" s="104" t="s">
        <v>42</v>
      </c>
      <c r="F33" s="121">
        <f>ROUND((SUM(BE79:BE122)),  2)</f>
        <v>0</v>
      </c>
      <c r="G33" s="31"/>
      <c r="H33" s="31"/>
      <c r="I33" s="122">
        <v>0.21</v>
      </c>
      <c r="J33" s="121">
        <f>ROUND(((SUM(BE79:BE122))*I33),  2)</f>
        <v>0</v>
      </c>
      <c r="K33" s="31"/>
      <c r="L33" s="106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4" t="s">
        <v>43</v>
      </c>
      <c r="F34" s="121">
        <f>ROUND((SUM(BF79:BF122)),  2)</f>
        <v>0</v>
      </c>
      <c r="G34" s="31"/>
      <c r="H34" s="31"/>
      <c r="I34" s="122">
        <v>0.15</v>
      </c>
      <c r="J34" s="121">
        <f>ROUND(((SUM(BF79:BF122))*I34),  2)</f>
        <v>0</v>
      </c>
      <c r="K34" s="31"/>
      <c r="L34" s="106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44</v>
      </c>
      <c r="F35" s="121">
        <f>ROUND((SUM(BG79:BG122)),  2)</f>
        <v>0</v>
      </c>
      <c r="G35" s="31"/>
      <c r="H35" s="31"/>
      <c r="I35" s="122">
        <v>0.21</v>
      </c>
      <c r="J35" s="121">
        <f>0</f>
        <v>0</v>
      </c>
      <c r="K35" s="31"/>
      <c r="L35" s="106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4" t="s">
        <v>45</v>
      </c>
      <c r="F36" s="121">
        <f>ROUND((SUM(BH79:BH122)),  2)</f>
        <v>0</v>
      </c>
      <c r="G36" s="31"/>
      <c r="H36" s="31"/>
      <c r="I36" s="122">
        <v>0.15</v>
      </c>
      <c r="J36" s="121">
        <f>0</f>
        <v>0</v>
      </c>
      <c r="K36" s="31"/>
      <c r="L36" s="106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4" t="s">
        <v>46</v>
      </c>
      <c r="F37" s="121">
        <f>ROUND((SUM(BI79:BI122)),  2)</f>
        <v>0</v>
      </c>
      <c r="G37" s="31"/>
      <c r="H37" s="31"/>
      <c r="I37" s="122">
        <v>0</v>
      </c>
      <c r="J37" s="121">
        <f>0</f>
        <v>0</v>
      </c>
      <c r="K37" s="31"/>
      <c r="L37" s="106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05"/>
      <c r="J38" s="31"/>
      <c r="K38" s="31"/>
      <c r="L38" s="106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3"/>
      <c r="D39" s="124" t="s">
        <v>47</v>
      </c>
      <c r="E39" s="125"/>
      <c r="F39" s="125"/>
      <c r="G39" s="126" t="s">
        <v>48</v>
      </c>
      <c r="H39" s="127" t="s">
        <v>49</v>
      </c>
      <c r="I39" s="128"/>
      <c r="J39" s="129">
        <f>SUM(J30:J37)</f>
        <v>0</v>
      </c>
      <c r="K39" s="130"/>
      <c r="L39" s="106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106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106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118</v>
      </c>
      <c r="D45" s="33"/>
      <c r="E45" s="33"/>
      <c r="F45" s="33"/>
      <c r="G45" s="33"/>
      <c r="H45" s="33"/>
      <c r="I45" s="105"/>
      <c r="J45" s="33"/>
      <c r="K45" s="33"/>
      <c r="L45" s="106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105"/>
      <c r="J46" s="33"/>
      <c r="K46" s="33"/>
      <c r="L46" s="106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105"/>
      <c r="J47" s="33"/>
      <c r="K47" s="33"/>
      <c r="L47" s="106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30" t="str">
        <f>E7</f>
        <v>Oprava DŘT v úseku Pohled - Břeclav - Hodonín</v>
      </c>
      <c r="F48" s="331"/>
      <c r="G48" s="331"/>
      <c r="H48" s="331"/>
      <c r="I48" s="105"/>
      <c r="J48" s="33"/>
      <c r="K48" s="33"/>
      <c r="L48" s="106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116</v>
      </c>
      <c r="D49" s="33"/>
      <c r="E49" s="33"/>
      <c r="F49" s="33"/>
      <c r="G49" s="33"/>
      <c r="H49" s="33"/>
      <c r="I49" s="105"/>
      <c r="J49" s="33"/>
      <c r="K49" s="33"/>
      <c r="L49" s="106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03" t="str">
        <f>E9</f>
        <v>SO10 - žst. Podivín</v>
      </c>
      <c r="F50" s="332"/>
      <c r="G50" s="332"/>
      <c r="H50" s="332"/>
      <c r="I50" s="105"/>
      <c r="J50" s="33"/>
      <c r="K50" s="33"/>
      <c r="L50" s="106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105"/>
      <c r="J51" s="33"/>
      <c r="K51" s="33"/>
      <c r="L51" s="106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>Obvod OŘ Brno</v>
      </c>
      <c r="G52" s="33"/>
      <c r="H52" s="33"/>
      <c r="I52" s="108" t="s">
        <v>23</v>
      </c>
      <c r="J52" s="56" t="str">
        <f>IF(J12="","",J12)</f>
        <v>23. 10. 2019</v>
      </c>
      <c r="K52" s="33"/>
      <c r="L52" s="106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105"/>
      <c r="J53" s="33"/>
      <c r="K53" s="33"/>
      <c r="L53" s="106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3"/>
      <c r="E54" s="33"/>
      <c r="F54" s="24" t="str">
        <f>E15</f>
        <v>SŽDC, s.o., OŘ Brno</v>
      </c>
      <c r="G54" s="33"/>
      <c r="H54" s="33"/>
      <c r="I54" s="108" t="s">
        <v>31</v>
      </c>
      <c r="J54" s="29" t="str">
        <f>E21</f>
        <v xml:space="preserve"> </v>
      </c>
      <c r="K54" s="33"/>
      <c r="L54" s="106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29</v>
      </c>
      <c r="D55" s="33"/>
      <c r="E55" s="33"/>
      <c r="F55" s="24" t="str">
        <f>IF(E18="","",E18)</f>
        <v>Vyplň údaj</v>
      </c>
      <c r="G55" s="33"/>
      <c r="H55" s="33"/>
      <c r="I55" s="108" t="s">
        <v>34</v>
      </c>
      <c r="J55" s="29" t="str">
        <f>E24</f>
        <v xml:space="preserve"> </v>
      </c>
      <c r="K55" s="33"/>
      <c r="L55" s="106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105"/>
      <c r="J56" s="33"/>
      <c r="K56" s="33"/>
      <c r="L56" s="106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37" t="s">
        <v>119</v>
      </c>
      <c r="D57" s="138"/>
      <c r="E57" s="138"/>
      <c r="F57" s="138"/>
      <c r="G57" s="138"/>
      <c r="H57" s="138"/>
      <c r="I57" s="139"/>
      <c r="J57" s="140" t="s">
        <v>120</v>
      </c>
      <c r="K57" s="138"/>
      <c r="L57" s="106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105"/>
      <c r="J58" s="33"/>
      <c r="K58" s="33"/>
      <c r="L58" s="106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41" t="s">
        <v>69</v>
      </c>
      <c r="D59" s="33"/>
      <c r="E59" s="33"/>
      <c r="F59" s="33"/>
      <c r="G59" s="33"/>
      <c r="H59" s="33"/>
      <c r="I59" s="105"/>
      <c r="J59" s="74">
        <f>J79</f>
        <v>0</v>
      </c>
      <c r="K59" s="33"/>
      <c r="L59" s="106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121</v>
      </c>
    </row>
    <row r="60" spans="1:47" s="2" customFormat="1" ht="21.75" customHeight="1">
      <c r="A60" s="31"/>
      <c r="B60" s="32"/>
      <c r="C60" s="33"/>
      <c r="D60" s="33"/>
      <c r="E60" s="33"/>
      <c r="F60" s="33"/>
      <c r="G60" s="33"/>
      <c r="H60" s="33"/>
      <c r="I60" s="105"/>
      <c r="J60" s="33"/>
      <c r="K60" s="33"/>
      <c r="L60" s="106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6.95" customHeight="1">
      <c r="A61" s="31"/>
      <c r="B61" s="44"/>
      <c r="C61" s="45"/>
      <c r="D61" s="45"/>
      <c r="E61" s="45"/>
      <c r="F61" s="45"/>
      <c r="G61" s="45"/>
      <c r="H61" s="45"/>
      <c r="I61" s="133"/>
      <c r="J61" s="45"/>
      <c r="K61" s="45"/>
      <c r="L61" s="106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5" spans="1:65" s="2" customFormat="1" ht="6.95" customHeight="1">
      <c r="A65" s="31"/>
      <c r="B65" s="46"/>
      <c r="C65" s="47"/>
      <c r="D65" s="47"/>
      <c r="E65" s="47"/>
      <c r="F65" s="47"/>
      <c r="G65" s="47"/>
      <c r="H65" s="47"/>
      <c r="I65" s="136"/>
      <c r="J65" s="47"/>
      <c r="K65" s="47"/>
      <c r="L65" s="106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65" s="2" customFormat="1" ht="24.95" customHeight="1">
      <c r="A66" s="31"/>
      <c r="B66" s="32"/>
      <c r="C66" s="20" t="s">
        <v>122</v>
      </c>
      <c r="D66" s="33"/>
      <c r="E66" s="33"/>
      <c r="F66" s="33"/>
      <c r="G66" s="33"/>
      <c r="H66" s="33"/>
      <c r="I66" s="105"/>
      <c r="J66" s="33"/>
      <c r="K66" s="33"/>
      <c r="L66" s="106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5" s="2" customFormat="1" ht="6.95" customHeight="1">
      <c r="A67" s="31"/>
      <c r="B67" s="32"/>
      <c r="C67" s="33"/>
      <c r="D67" s="33"/>
      <c r="E67" s="33"/>
      <c r="F67" s="33"/>
      <c r="G67" s="33"/>
      <c r="H67" s="33"/>
      <c r="I67" s="105"/>
      <c r="J67" s="33"/>
      <c r="K67" s="33"/>
      <c r="L67" s="106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5" s="2" customFormat="1" ht="12" customHeight="1">
      <c r="A68" s="31"/>
      <c r="B68" s="32"/>
      <c r="C68" s="26" t="s">
        <v>16</v>
      </c>
      <c r="D68" s="33"/>
      <c r="E68" s="33"/>
      <c r="F68" s="33"/>
      <c r="G68" s="33"/>
      <c r="H68" s="33"/>
      <c r="I68" s="105"/>
      <c r="J68" s="33"/>
      <c r="K68" s="33"/>
      <c r="L68" s="106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5" s="2" customFormat="1" ht="16.5" customHeight="1">
      <c r="A69" s="31"/>
      <c r="B69" s="32"/>
      <c r="C69" s="33"/>
      <c r="D69" s="33"/>
      <c r="E69" s="330" t="str">
        <f>E7</f>
        <v>Oprava DŘT v úseku Pohled - Břeclav - Hodonín</v>
      </c>
      <c r="F69" s="331"/>
      <c r="G69" s="331"/>
      <c r="H69" s="331"/>
      <c r="I69" s="105"/>
      <c r="J69" s="33"/>
      <c r="K69" s="33"/>
      <c r="L69" s="106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5" s="2" customFormat="1" ht="12" customHeight="1">
      <c r="A70" s="31"/>
      <c r="B70" s="32"/>
      <c r="C70" s="26" t="s">
        <v>116</v>
      </c>
      <c r="D70" s="33"/>
      <c r="E70" s="33"/>
      <c r="F70" s="33"/>
      <c r="G70" s="33"/>
      <c r="H70" s="33"/>
      <c r="I70" s="105"/>
      <c r="J70" s="33"/>
      <c r="K70" s="33"/>
      <c r="L70" s="106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5" s="2" customFormat="1" ht="16.5" customHeight="1">
      <c r="A71" s="31"/>
      <c r="B71" s="32"/>
      <c r="C71" s="33"/>
      <c r="D71" s="33"/>
      <c r="E71" s="303" t="str">
        <f>E9</f>
        <v>SO10 - žst. Podivín</v>
      </c>
      <c r="F71" s="332"/>
      <c r="G71" s="332"/>
      <c r="H71" s="332"/>
      <c r="I71" s="105"/>
      <c r="J71" s="33"/>
      <c r="K71" s="33"/>
      <c r="L71" s="106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5" s="2" customFormat="1" ht="6.95" customHeight="1">
      <c r="A72" s="31"/>
      <c r="B72" s="32"/>
      <c r="C72" s="33"/>
      <c r="D72" s="33"/>
      <c r="E72" s="33"/>
      <c r="F72" s="33"/>
      <c r="G72" s="33"/>
      <c r="H72" s="33"/>
      <c r="I72" s="105"/>
      <c r="J72" s="33"/>
      <c r="K72" s="33"/>
      <c r="L72" s="106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5" s="2" customFormat="1" ht="12" customHeight="1">
      <c r="A73" s="31"/>
      <c r="B73" s="32"/>
      <c r="C73" s="26" t="s">
        <v>21</v>
      </c>
      <c r="D73" s="33"/>
      <c r="E73" s="33"/>
      <c r="F73" s="24" t="str">
        <f>F12</f>
        <v>Obvod OŘ Brno</v>
      </c>
      <c r="G73" s="33"/>
      <c r="H73" s="33"/>
      <c r="I73" s="108" t="s">
        <v>23</v>
      </c>
      <c r="J73" s="56" t="str">
        <f>IF(J12="","",J12)</f>
        <v>23. 10. 2019</v>
      </c>
      <c r="K73" s="33"/>
      <c r="L73" s="106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5" s="2" customFormat="1" ht="6.95" customHeight="1">
      <c r="A74" s="31"/>
      <c r="B74" s="32"/>
      <c r="C74" s="33"/>
      <c r="D74" s="33"/>
      <c r="E74" s="33"/>
      <c r="F74" s="33"/>
      <c r="G74" s="33"/>
      <c r="H74" s="33"/>
      <c r="I74" s="105"/>
      <c r="J74" s="33"/>
      <c r="K74" s="33"/>
      <c r="L74" s="106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5" s="2" customFormat="1" ht="15.2" customHeight="1">
      <c r="A75" s="31"/>
      <c r="B75" s="32"/>
      <c r="C75" s="26" t="s">
        <v>25</v>
      </c>
      <c r="D75" s="33"/>
      <c r="E75" s="33"/>
      <c r="F75" s="24" t="str">
        <f>E15</f>
        <v>SŽDC, s.o., OŘ Brno</v>
      </c>
      <c r="G75" s="33"/>
      <c r="H75" s="33"/>
      <c r="I75" s="108" t="s">
        <v>31</v>
      </c>
      <c r="J75" s="29" t="str">
        <f>E21</f>
        <v xml:space="preserve"> </v>
      </c>
      <c r="K75" s="33"/>
      <c r="L75" s="106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5" s="2" customFormat="1" ht="15.2" customHeight="1">
      <c r="A76" s="31"/>
      <c r="B76" s="32"/>
      <c r="C76" s="26" t="s">
        <v>29</v>
      </c>
      <c r="D76" s="33"/>
      <c r="E76" s="33"/>
      <c r="F76" s="24" t="str">
        <f>IF(E18="","",E18)</f>
        <v>Vyplň údaj</v>
      </c>
      <c r="G76" s="33"/>
      <c r="H76" s="33"/>
      <c r="I76" s="108" t="s">
        <v>34</v>
      </c>
      <c r="J76" s="29" t="str">
        <f>E24</f>
        <v xml:space="preserve"> </v>
      </c>
      <c r="K76" s="33"/>
      <c r="L76" s="106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5" s="2" customFormat="1" ht="10.35" customHeight="1">
      <c r="A77" s="31"/>
      <c r="B77" s="32"/>
      <c r="C77" s="33"/>
      <c r="D77" s="33"/>
      <c r="E77" s="33"/>
      <c r="F77" s="33"/>
      <c r="G77" s="33"/>
      <c r="H77" s="33"/>
      <c r="I77" s="105"/>
      <c r="J77" s="33"/>
      <c r="K77" s="33"/>
      <c r="L77" s="106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5" s="9" customFormat="1" ht="29.25" customHeight="1">
      <c r="A78" s="142"/>
      <c r="B78" s="143"/>
      <c r="C78" s="144" t="s">
        <v>123</v>
      </c>
      <c r="D78" s="145" t="s">
        <v>56</v>
      </c>
      <c r="E78" s="145" t="s">
        <v>52</v>
      </c>
      <c r="F78" s="145" t="s">
        <v>53</v>
      </c>
      <c r="G78" s="145" t="s">
        <v>124</v>
      </c>
      <c r="H78" s="145" t="s">
        <v>125</v>
      </c>
      <c r="I78" s="146" t="s">
        <v>126</v>
      </c>
      <c r="J78" s="145" t="s">
        <v>120</v>
      </c>
      <c r="K78" s="147" t="s">
        <v>127</v>
      </c>
      <c r="L78" s="148"/>
      <c r="M78" s="65" t="s">
        <v>19</v>
      </c>
      <c r="N78" s="66" t="s">
        <v>41</v>
      </c>
      <c r="O78" s="66" t="s">
        <v>128</v>
      </c>
      <c r="P78" s="66" t="s">
        <v>129</v>
      </c>
      <c r="Q78" s="66" t="s">
        <v>130</v>
      </c>
      <c r="R78" s="66" t="s">
        <v>131</v>
      </c>
      <c r="S78" s="66" t="s">
        <v>132</v>
      </c>
      <c r="T78" s="67" t="s">
        <v>133</v>
      </c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  <c r="AE78" s="142"/>
    </row>
    <row r="79" spans="1:65" s="2" customFormat="1" ht="22.9" customHeight="1">
      <c r="A79" s="31"/>
      <c r="B79" s="32"/>
      <c r="C79" s="72" t="s">
        <v>134</v>
      </c>
      <c r="D79" s="33"/>
      <c r="E79" s="33"/>
      <c r="F79" s="33"/>
      <c r="G79" s="33"/>
      <c r="H79" s="33"/>
      <c r="I79" s="105"/>
      <c r="J79" s="149">
        <f>BK79</f>
        <v>0</v>
      </c>
      <c r="K79" s="33"/>
      <c r="L79" s="36"/>
      <c r="M79" s="68"/>
      <c r="N79" s="150"/>
      <c r="O79" s="69"/>
      <c r="P79" s="151">
        <f>SUM(P80:P122)</f>
        <v>0</v>
      </c>
      <c r="Q79" s="69"/>
      <c r="R79" s="151">
        <f>SUM(R80:R122)</f>
        <v>0</v>
      </c>
      <c r="S79" s="69"/>
      <c r="T79" s="152">
        <f>SUM(T80:T122)</f>
        <v>0</v>
      </c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T79" s="14" t="s">
        <v>70</v>
      </c>
      <c r="AU79" s="14" t="s">
        <v>121</v>
      </c>
      <c r="BK79" s="153">
        <f>SUM(BK80:BK122)</f>
        <v>0</v>
      </c>
    </row>
    <row r="80" spans="1:65" s="2" customFormat="1" ht="24" customHeight="1">
      <c r="A80" s="31"/>
      <c r="B80" s="32"/>
      <c r="C80" s="168" t="s">
        <v>79</v>
      </c>
      <c r="D80" s="168" t="s">
        <v>191</v>
      </c>
      <c r="E80" s="169" t="s">
        <v>200</v>
      </c>
      <c r="F80" s="170" t="s">
        <v>201</v>
      </c>
      <c r="G80" s="171" t="s">
        <v>188</v>
      </c>
      <c r="H80" s="172">
        <v>6</v>
      </c>
      <c r="I80" s="173"/>
      <c r="J80" s="174">
        <f t="shared" ref="J80:J122" si="0">ROUND(I80*H80,2)</f>
        <v>0</v>
      </c>
      <c r="K80" s="170" t="s">
        <v>139</v>
      </c>
      <c r="L80" s="36"/>
      <c r="M80" s="175" t="s">
        <v>19</v>
      </c>
      <c r="N80" s="176" t="s">
        <v>42</v>
      </c>
      <c r="O80" s="61"/>
      <c r="P80" s="164">
        <f t="shared" ref="P80:P122" si="1">O80*H80</f>
        <v>0</v>
      </c>
      <c r="Q80" s="164">
        <v>0</v>
      </c>
      <c r="R80" s="164">
        <f t="shared" ref="R80:R122" si="2">Q80*H80</f>
        <v>0</v>
      </c>
      <c r="S80" s="164">
        <v>0</v>
      </c>
      <c r="T80" s="165">
        <f t="shared" ref="T80:T122" si="3">S80*H80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R80" s="166" t="s">
        <v>562</v>
      </c>
      <c r="AT80" s="166" t="s">
        <v>191</v>
      </c>
      <c r="AU80" s="166" t="s">
        <v>71</v>
      </c>
      <c r="AY80" s="14" t="s">
        <v>141</v>
      </c>
      <c r="BE80" s="167">
        <f t="shared" ref="BE80:BE122" si="4">IF(N80="základní",J80,0)</f>
        <v>0</v>
      </c>
      <c r="BF80" s="167">
        <f t="shared" ref="BF80:BF122" si="5">IF(N80="snížená",J80,0)</f>
        <v>0</v>
      </c>
      <c r="BG80" s="167">
        <f t="shared" ref="BG80:BG122" si="6">IF(N80="zákl. přenesená",J80,0)</f>
        <v>0</v>
      </c>
      <c r="BH80" s="167">
        <f t="shared" ref="BH80:BH122" si="7">IF(N80="sníž. přenesená",J80,0)</f>
        <v>0</v>
      </c>
      <c r="BI80" s="167">
        <f t="shared" ref="BI80:BI122" si="8">IF(N80="nulová",J80,0)</f>
        <v>0</v>
      </c>
      <c r="BJ80" s="14" t="s">
        <v>79</v>
      </c>
      <c r="BK80" s="167">
        <f t="shared" ref="BK80:BK122" si="9">ROUND(I80*H80,2)</f>
        <v>0</v>
      </c>
      <c r="BL80" s="14" t="s">
        <v>562</v>
      </c>
      <c r="BM80" s="166" t="s">
        <v>779</v>
      </c>
    </row>
    <row r="81" spans="1:65" s="2" customFormat="1" ht="24" customHeight="1">
      <c r="A81" s="31"/>
      <c r="B81" s="32"/>
      <c r="C81" s="154" t="s">
        <v>81</v>
      </c>
      <c r="D81" s="154" t="s">
        <v>135</v>
      </c>
      <c r="E81" s="155" t="s">
        <v>564</v>
      </c>
      <c r="F81" s="156" t="s">
        <v>565</v>
      </c>
      <c r="G81" s="157" t="s">
        <v>138</v>
      </c>
      <c r="H81" s="158">
        <v>2</v>
      </c>
      <c r="I81" s="159"/>
      <c r="J81" s="160">
        <f t="shared" si="0"/>
        <v>0</v>
      </c>
      <c r="K81" s="156" t="s">
        <v>139</v>
      </c>
      <c r="L81" s="161"/>
      <c r="M81" s="162" t="s">
        <v>19</v>
      </c>
      <c r="N81" s="163" t="s">
        <v>42</v>
      </c>
      <c r="O81" s="61"/>
      <c r="P81" s="164">
        <f t="shared" si="1"/>
        <v>0</v>
      </c>
      <c r="Q81" s="164">
        <v>0</v>
      </c>
      <c r="R81" s="164">
        <f t="shared" si="2"/>
        <v>0</v>
      </c>
      <c r="S81" s="164">
        <v>0</v>
      </c>
      <c r="T81" s="165">
        <f t="shared" si="3"/>
        <v>0</v>
      </c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R81" s="166" t="s">
        <v>197</v>
      </c>
      <c r="AT81" s="166" t="s">
        <v>135</v>
      </c>
      <c r="AU81" s="166" t="s">
        <v>71</v>
      </c>
      <c r="AY81" s="14" t="s">
        <v>141</v>
      </c>
      <c r="BE81" s="167">
        <f t="shared" si="4"/>
        <v>0</v>
      </c>
      <c r="BF81" s="167">
        <f t="shared" si="5"/>
        <v>0</v>
      </c>
      <c r="BG81" s="167">
        <f t="shared" si="6"/>
        <v>0</v>
      </c>
      <c r="BH81" s="167">
        <f t="shared" si="7"/>
        <v>0</v>
      </c>
      <c r="BI81" s="167">
        <f t="shared" si="8"/>
        <v>0</v>
      </c>
      <c r="BJ81" s="14" t="s">
        <v>79</v>
      </c>
      <c r="BK81" s="167">
        <f t="shared" si="9"/>
        <v>0</v>
      </c>
      <c r="BL81" s="14" t="s">
        <v>197</v>
      </c>
      <c r="BM81" s="166" t="s">
        <v>780</v>
      </c>
    </row>
    <row r="82" spans="1:65" s="2" customFormat="1" ht="24" customHeight="1">
      <c r="A82" s="31"/>
      <c r="B82" s="32"/>
      <c r="C82" s="168" t="s">
        <v>147</v>
      </c>
      <c r="D82" s="168" t="s">
        <v>191</v>
      </c>
      <c r="E82" s="169" t="s">
        <v>567</v>
      </c>
      <c r="F82" s="170" t="s">
        <v>568</v>
      </c>
      <c r="G82" s="171" t="s">
        <v>188</v>
      </c>
      <c r="H82" s="172">
        <v>100</v>
      </c>
      <c r="I82" s="173"/>
      <c r="J82" s="174">
        <f t="shared" si="0"/>
        <v>0</v>
      </c>
      <c r="K82" s="170" t="s">
        <v>139</v>
      </c>
      <c r="L82" s="36"/>
      <c r="M82" s="175" t="s">
        <v>19</v>
      </c>
      <c r="N82" s="176" t="s">
        <v>42</v>
      </c>
      <c r="O82" s="61"/>
      <c r="P82" s="164">
        <f t="shared" si="1"/>
        <v>0</v>
      </c>
      <c r="Q82" s="164">
        <v>0</v>
      </c>
      <c r="R82" s="164">
        <f t="shared" si="2"/>
        <v>0</v>
      </c>
      <c r="S82" s="164">
        <v>0</v>
      </c>
      <c r="T82" s="165">
        <f t="shared" si="3"/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66" t="s">
        <v>202</v>
      </c>
      <c r="AT82" s="166" t="s">
        <v>191</v>
      </c>
      <c r="AU82" s="166" t="s">
        <v>71</v>
      </c>
      <c r="AY82" s="14" t="s">
        <v>141</v>
      </c>
      <c r="BE82" s="167">
        <f t="shared" si="4"/>
        <v>0</v>
      </c>
      <c r="BF82" s="167">
        <f t="shared" si="5"/>
        <v>0</v>
      </c>
      <c r="BG82" s="167">
        <f t="shared" si="6"/>
        <v>0</v>
      </c>
      <c r="BH82" s="167">
        <f t="shared" si="7"/>
        <v>0</v>
      </c>
      <c r="BI82" s="167">
        <f t="shared" si="8"/>
        <v>0</v>
      </c>
      <c r="BJ82" s="14" t="s">
        <v>79</v>
      </c>
      <c r="BK82" s="167">
        <f t="shared" si="9"/>
        <v>0</v>
      </c>
      <c r="BL82" s="14" t="s">
        <v>202</v>
      </c>
      <c r="BM82" s="166" t="s">
        <v>781</v>
      </c>
    </row>
    <row r="83" spans="1:65" s="2" customFormat="1" ht="24" customHeight="1">
      <c r="A83" s="31"/>
      <c r="B83" s="32"/>
      <c r="C83" s="154" t="s">
        <v>142</v>
      </c>
      <c r="D83" s="154" t="s">
        <v>135</v>
      </c>
      <c r="E83" s="155" t="s">
        <v>570</v>
      </c>
      <c r="F83" s="156" t="s">
        <v>571</v>
      </c>
      <c r="G83" s="157" t="s">
        <v>188</v>
      </c>
      <c r="H83" s="158">
        <v>50</v>
      </c>
      <c r="I83" s="159"/>
      <c r="J83" s="160">
        <f t="shared" si="0"/>
        <v>0</v>
      </c>
      <c r="K83" s="156" t="s">
        <v>139</v>
      </c>
      <c r="L83" s="161"/>
      <c r="M83" s="162" t="s">
        <v>19</v>
      </c>
      <c r="N83" s="163" t="s">
        <v>42</v>
      </c>
      <c r="O83" s="61"/>
      <c r="P83" s="164">
        <f t="shared" si="1"/>
        <v>0</v>
      </c>
      <c r="Q83" s="164">
        <v>0</v>
      </c>
      <c r="R83" s="164">
        <f t="shared" si="2"/>
        <v>0</v>
      </c>
      <c r="S83" s="164">
        <v>0</v>
      </c>
      <c r="T83" s="165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66" t="s">
        <v>197</v>
      </c>
      <c r="AT83" s="166" t="s">
        <v>135</v>
      </c>
      <c r="AU83" s="166" t="s">
        <v>71</v>
      </c>
      <c r="AY83" s="14" t="s">
        <v>141</v>
      </c>
      <c r="BE83" s="167">
        <f t="shared" si="4"/>
        <v>0</v>
      </c>
      <c r="BF83" s="167">
        <f t="shared" si="5"/>
        <v>0</v>
      </c>
      <c r="BG83" s="167">
        <f t="shared" si="6"/>
        <v>0</v>
      </c>
      <c r="BH83" s="167">
        <f t="shared" si="7"/>
        <v>0</v>
      </c>
      <c r="BI83" s="167">
        <f t="shared" si="8"/>
        <v>0</v>
      </c>
      <c r="BJ83" s="14" t="s">
        <v>79</v>
      </c>
      <c r="BK83" s="167">
        <f t="shared" si="9"/>
        <v>0</v>
      </c>
      <c r="BL83" s="14" t="s">
        <v>197</v>
      </c>
      <c r="BM83" s="166" t="s">
        <v>782</v>
      </c>
    </row>
    <row r="84" spans="1:65" s="2" customFormat="1" ht="24" customHeight="1">
      <c r="A84" s="31"/>
      <c r="B84" s="32"/>
      <c r="C84" s="154" t="s">
        <v>154</v>
      </c>
      <c r="D84" s="154" t="s">
        <v>135</v>
      </c>
      <c r="E84" s="155" t="s">
        <v>573</v>
      </c>
      <c r="F84" s="156" t="s">
        <v>574</v>
      </c>
      <c r="G84" s="157" t="s">
        <v>188</v>
      </c>
      <c r="H84" s="158">
        <v>25</v>
      </c>
      <c r="I84" s="159"/>
      <c r="J84" s="160">
        <f t="shared" si="0"/>
        <v>0</v>
      </c>
      <c r="K84" s="156" t="s">
        <v>139</v>
      </c>
      <c r="L84" s="161"/>
      <c r="M84" s="162" t="s">
        <v>19</v>
      </c>
      <c r="N84" s="163" t="s">
        <v>42</v>
      </c>
      <c r="O84" s="61"/>
      <c r="P84" s="164">
        <f t="shared" si="1"/>
        <v>0</v>
      </c>
      <c r="Q84" s="164">
        <v>0</v>
      </c>
      <c r="R84" s="164">
        <f t="shared" si="2"/>
        <v>0</v>
      </c>
      <c r="S84" s="164">
        <v>0</v>
      </c>
      <c r="T84" s="165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66" t="s">
        <v>197</v>
      </c>
      <c r="AT84" s="166" t="s">
        <v>135</v>
      </c>
      <c r="AU84" s="166" t="s">
        <v>71</v>
      </c>
      <c r="AY84" s="14" t="s">
        <v>141</v>
      </c>
      <c r="BE84" s="167">
        <f t="shared" si="4"/>
        <v>0</v>
      </c>
      <c r="BF84" s="167">
        <f t="shared" si="5"/>
        <v>0</v>
      </c>
      <c r="BG84" s="167">
        <f t="shared" si="6"/>
        <v>0</v>
      </c>
      <c r="BH84" s="167">
        <f t="shared" si="7"/>
        <v>0</v>
      </c>
      <c r="BI84" s="167">
        <f t="shared" si="8"/>
        <v>0</v>
      </c>
      <c r="BJ84" s="14" t="s">
        <v>79</v>
      </c>
      <c r="BK84" s="167">
        <f t="shared" si="9"/>
        <v>0</v>
      </c>
      <c r="BL84" s="14" t="s">
        <v>197</v>
      </c>
      <c r="BM84" s="166" t="s">
        <v>783</v>
      </c>
    </row>
    <row r="85" spans="1:65" s="2" customFormat="1" ht="24" customHeight="1">
      <c r="A85" s="31"/>
      <c r="B85" s="32"/>
      <c r="C85" s="154" t="s">
        <v>158</v>
      </c>
      <c r="D85" s="154" t="s">
        <v>135</v>
      </c>
      <c r="E85" s="155" t="s">
        <v>576</v>
      </c>
      <c r="F85" s="156" t="s">
        <v>577</v>
      </c>
      <c r="G85" s="157" t="s">
        <v>188</v>
      </c>
      <c r="H85" s="158">
        <v>25</v>
      </c>
      <c r="I85" s="159"/>
      <c r="J85" s="160">
        <f t="shared" si="0"/>
        <v>0</v>
      </c>
      <c r="K85" s="156" t="s">
        <v>139</v>
      </c>
      <c r="L85" s="161"/>
      <c r="M85" s="162" t="s">
        <v>19</v>
      </c>
      <c r="N85" s="163" t="s">
        <v>42</v>
      </c>
      <c r="O85" s="61"/>
      <c r="P85" s="164">
        <f t="shared" si="1"/>
        <v>0</v>
      </c>
      <c r="Q85" s="164">
        <v>0</v>
      </c>
      <c r="R85" s="164">
        <f t="shared" si="2"/>
        <v>0</v>
      </c>
      <c r="S85" s="164">
        <v>0</v>
      </c>
      <c r="T85" s="165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66" t="s">
        <v>197</v>
      </c>
      <c r="AT85" s="166" t="s">
        <v>135</v>
      </c>
      <c r="AU85" s="166" t="s">
        <v>71</v>
      </c>
      <c r="AY85" s="14" t="s">
        <v>141</v>
      </c>
      <c r="BE85" s="167">
        <f t="shared" si="4"/>
        <v>0</v>
      </c>
      <c r="BF85" s="167">
        <f t="shared" si="5"/>
        <v>0</v>
      </c>
      <c r="BG85" s="167">
        <f t="shared" si="6"/>
        <v>0</v>
      </c>
      <c r="BH85" s="167">
        <f t="shared" si="7"/>
        <v>0</v>
      </c>
      <c r="BI85" s="167">
        <f t="shared" si="8"/>
        <v>0</v>
      </c>
      <c r="BJ85" s="14" t="s">
        <v>79</v>
      </c>
      <c r="BK85" s="167">
        <f t="shared" si="9"/>
        <v>0</v>
      </c>
      <c r="BL85" s="14" t="s">
        <v>197</v>
      </c>
      <c r="BM85" s="166" t="s">
        <v>784</v>
      </c>
    </row>
    <row r="86" spans="1:65" s="2" customFormat="1" ht="24" customHeight="1">
      <c r="A86" s="31"/>
      <c r="B86" s="32"/>
      <c r="C86" s="168" t="s">
        <v>162</v>
      </c>
      <c r="D86" s="168" t="s">
        <v>191</v>
      </c>
      <c r="E86" s="169" t="s">
        <v>579</v>
      </c>
      <c r="F86" s="170" t="s">
        <v>580</v>
      </c>
      <c r="G86" s="171" t="s">
        <v>188</v>
      </c>
      <c r="H86" s="172">
        <v>20</v>
      </c>
      <c r="I86" s="173"/>
      <c r="J86" s="174">
        <f t="shared" si="0"/>
        <v>0</v>
      </c>
      <c r="K86" s="170" t="s">
        <v>139</v>
      </c>
      <c r="L86" s="36"/>
      <c r="M86" s="175" t="s">
        <v>19</v>
      </c>
      <c r="N86" s="176" t="s">
        <v>42</v>
      </c>
      <c r="O86" s="61"/>
      <c r="P86" s="164">
        <f t="shared" si="1"/>
        <v>0</v>
      </c>
      <c r="Q86" s="164">
        <v>0</v>
      </c>
      <c r="R86" s="164">
        <f t="shared" si="2"/>
        <v>0</v>
      </c>
      <c r="S86" s="164">
        <v>0</v>
      </c>
      <c r="T86" s="165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66" t="s">
        <v>202</v>
      </c>
      <c r="AT86" s="166" t="s">
        <v>191</v>
      </c>
      <c r="AU86" s="166" t="s">
        <v>71</v>
      </c>
      <c r="AY86" s="14" t="s">
        <v>141</v>
      </c>
      <c r="BE86" s="167">
        <f t="shared" si="4"/>
        <v>0</v>
      </c>
      <c r="BF86" s="167">
        <f t="shared" si="5"/>
        <v>0</v>
      </c>
      <c r="BG86" s="167">
        <f t="shared" si="6"/>
        <v>0</v>
      </c>
      <c r="BH86" s="167">
        <f t="shared" si="7"/>
        <v>0</v>
      </c>
      <c r="BI86" s="167">
        <f t="shared" si="8"/>
        <v>0</v>
      </c>
      <c r="BJ86" s="14" t="s">
        <v>79</v>
      </c>
      <c r="BK86" s="167">
        <f t="shared" si="9"/>
        <v>0</v>
      </c>
      <c r="BL86" s="14" t="s">
        <v>202</v>
      </c>
      <c r="BM86" s="166" t="s">
        <v>785</v>
      </c>
    </row>
    <row r="87" spans="1:65" s="2" customFormat="1" ht="24" customHeight="1">
      <c r="A87" s="31"/>
      <c r="B87" s="32"/>
      <c r="C87" s="154" t="s">
        <v>140</v>
      </c>
      <c r="D87" s="154" t="s">
        <v>135</v>
      </c>
      <c r="E87" s="155" t="s">
        <v>582</v>
      </c>
      <c r="F87" s="156" t="s">
        <v>583</v>
      </c>
      <c r="G87" s="157" t="s">
        <v>188</v>
      </c>
      <c r="H87" s="158">
        <v>10</v>
      </c>
      <c r="I87" s="159"/>
      <c r="J87" s="160">
        <f t="shared" si="0"/>
        <v>0</v>
      </c>
      <c r="K87" s="156" t="s">
        <v>139</v>
      </c>
      <c r="L87" s="161"/>
      <c r="M87" s="162" t="s">
        <v>19</v>
      </c>
      <c r="N87" s="163" t="s">
        <v>42</v>
      </c>
      <c r="O87" s="61"/>
      <c r="P87" s="164">
        <f t="shared" si="1"/>
        <v>0</v>
      </c>
      <c r="Q87" s="164">
        <v>0</v>
      </c>
      <c r="R87" s="164">
        <f t="shared" si="2"/>
        <v>0</v>
      </c>
      <c r="S87" s="164">
        <v>0</v>
      </c>
      <c r="T87" s="165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66" t="s">
        <v>197</v>
      </c>
      <c r="AT87" s="166" t="s">
        <v>135</v>
      </c>
      <c r="AU87" s="166" t="s">
        <v>71</v>
      </c>
      <c r="AY87" s="14" t="s">
        <v>141</v>
      </c>
      <c r="BE87" s="167">
        <f t="shared" si="4"/>
        <v>0</v>
      </c>
      <c r="BF87" s="167">
        <f t="shared" si="5"/>
        <v>0</v>
      </c>
      <c r="BG87" s="167">
        <f t="shared" si="6"/>
        <v>0</v>
      </c>
      <c r="BH87" s="167">
        <f t="shared" si="7"/>
        <v>0</v>
      </c>
      <c r="BI87" s="167">
        <f t="shared" si="8"/>
        <v>0</v>
      </c>
      <c r="BJ87" s="14" t="s">
        <v>79</v>
      </c>
      <c r="BK87" s="167">
        <f t="shared" si="9"/>
        <v>0</v>
      </c>
      <c r="BL87" s="14" t="s">
        <v>197</v>
      </c>
      <c r="BM87" s="166" t="s">
        <v>786</v>
      </c>
    </row>
    <row r="88" spans="1:65" s="2" customFormat="1" ht="24" customHeight="1">
      <c r="A88" s="31"/>
      <c r="B88" s="32"/>
      <c r="C88" s="154" t="s">
        <v>169</v>
      </c>
      <c r="D88" s="154" t="s">
        <v>135</v>
      </c>
      <c r="E88" s="155" t="s">
        <v>585</v>
      </c>
      <c r="F88" s="156" t="s">
        <v>586</v>
      </c>
      <c r="G88" s="157" t="s">
        <v>188</v>
      </c>
      <c r="H88" s="158">
        <v>10</v>
      </c>
      <c r="I88" s="159"/>
      <c r="J88" s="160">
        <f t="shared" si="0"/>
        <v>0</v>
      </c>
      <c r="K88" s="156" t="s">
        <v>139</v>
      </c>
      <c r="L88" s="161"/>
      <c r="M88" s="162" t="s">
        <v>19</v>
      </c>
      <c r="N88" s="163" t="s">
        <v>42</v>
      </c>
      <c r="O88" s="61"/>
      <c r="P88" s="164">
        <f t="shared" si="1"/>
        <v>0</v>
      </c>
      <c r="Q88" s="164">
        <v>0</v>
      </c>
      <c r="R88" s="164">
        <f t="shared" si="2"/>
        <v>0</v>
      </c>
      <c r="S88" s="164">
        <v>0</v>
      </c>
      <c r="T88" s="165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66" t="s">
        <v>197</v>
      </c>
      <c r="AT88" s="166" t="s">
        <v>135</v>
      </c>
      <c r="AU88" s="166" t="s">
        <v>71</v>
      </c>
      <c r="AY88" s="14" t="s">
        <v>141</v>
      </c>
      <c r="BE88" s="167">
        <f t="shared" si="4"/>
        <v>0</v>
      </c>
      <c r="BF88" s="167">
        <f t="shared" si="5"/>
        <v>0</v>
      </c>
      <c r="BG88" s="167">
        <f t="shared" si="6"/>
        <v>0</v>
      </c>
      <c r="BH88" s="167">
        <f t="shared" si="7"/>
        <v>0</v>
      </c>
      <c r="BI88" s="167">
        <f t="shared" si="8"/>
        <v>0</v>
      </c>
      <c r="BJ88" s="14" t="s">
        <v>79</v>
      </c>
      <c r="BK88" s="167">
        <f t="shared" si="9"/>
        <v>0</v>
      </c>
      <c r="BL88" s="14" t="s">
        <v>197</v>
      </c>
      <c r="BM88" s="166" t="s">
        <v>787</v>
      </c>
    </row>
    <row r="89" spans="1:65" s="2" customFormat="1" ht="36" customHeight="1">
      <c r="A89" s="31"/>
      <c r="B89" s="32"/>
      <c r="C89" s="168" t="s">
        <v>173</v>
      </c>
      <c r="D89" s="168" t="s">
        <v>191</v>
      </c>
      <c r="E89" s="169" t="s">
        <v>588</v>
      </c>
      <c r="F89" s="170" t="s">
        <v>589</v>
      </c>
      <c r="G89" s="171" t="s">
        <v>138</v>
      </c>
      <c r="H89" s="172">
        <v>1</v>
      </c>
      <c r="I89" s="173"/>
      <c r="J89" s="174">
        <f t="shared" si="0"/>
        <v>0</v>
      </c>
      <c r="K89" s="170" t="s">
        <v>139</v>
      </c>
      <c r="L89" s="36"/>
      <c r="M89" s="175" t="s">
        <v>19</v>
      </c>
      <c r="N89" s="176" t="s">
        <v>42</v>
      </c>
      <c r="O89" s="61"/>
      <c r="P89" s="164">
        <f t="shared" si="1"/>
        <v>0</v>
      </c>
      <c r="Q89" s="164">
        <v>0</v>
      </c>
      <c r="R89" s="164">
        <f t="shared" si="2"/>
        <v>0</v>
      </c>
      <c r="S89" s="164">
        <v>0</v>
      </c>
      <c r="T89" s="165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66" t="s">
        <v>202</v>
      </c>
      <c r="AT89" s="166" t="s">
        <v>191</v>
      </c>
      <c r="AU89" s="166" t="s">
        <v>71</v>
      </c>
      <c r="AY89" s="14" t="s">
        <v>141</v>
      </c>
      <c r="BE89" s="167">
        <f t="shared" si="4"/>
        <v>0</v>
      </c>
      <c r="BF89" s="167">
        <f t="shared" si="5"/>
        <v>0</v>
      </c>
      <c r="BG89" s="167">
        <f t="shared" si="6"/>
        <v>0</v>
      </c>
      <c r="BH89" s="167">
        <f t="shared" si="7"/>
        <v>0</v>
      </c>
      <c r="BI89" s="167">
        <f t="shared" si="8"/>
        <v>0</v>
      </c>
      <c r="BJ89" s="14" t="s">
        <v>79</v>
      </c>
      <c r="BK89" s="167">
        <f t="shared" si="9"/>
        <v>0</v>
      </c>
      <c r="BL89" s="14" t="s">
        <v>202</v>
      </c>
      <c r="BM89" s="166" t="s">
        <v>788</v>
      </c>
    </row>
    <row r="90" spans="1:65" s="2" customFormat="1" ht="24" customHeight="1">
      <c r="A90" s="31"/>
      <c r="B90" s="32"/>
      <c r="C90" s="154" t="s">
        <v>177</v>
      </c>
      <c r="D90" s="154" t="s">
        <v>135</v>
      </c>
      <c r="E90" s="155" t="s">
        <v>591</v>
      </c>
      <c r="F90" s="156" t="s">
        <v>592</v>
      </c>
      <c r="G90" s="157" t="s">
        <v>138</v>
      </c>
      <c r="H90" s="158">
        <v>1</v>
      </c>
      <c r="I90" s="159"/>
      <c r="J90" s="160">
        <f t="shared" si="0"/>
        <v>0</v>
      </c>
      <c r="K90" s="156" t="s">
        <v>139</v>
      </c>
      <c r="L90" s="161"/>
      <c r="M90" s="162" t="s">
        <v>19</v>
      </c>
      <c r="N90" s="163" t="s">
        <v>42</v>
      </c>
      <c r="O90" s="61"/>
      <c r="P90" s="164">
        <f t="shared" si="1"/>
        <v>0</v>
      </c>
      <c r="Q90" s="164">
        <v>0</v>
      </c>
      <c r="R90" s="164">
        <f t="shared" si="2"/>
        <v>0</v>
      </c>
      <c r="S90" s="164">
        <v>0</v>
      </c>
      <c r="T90" s="165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66" t="s">
        <v>197</v>
      </c>
      <c r="AT90" s="166" t="s">
        <v>135</v>
      </c>
      <c r="AU90" s="166" t="s">
        <v>71</v>
      </c>
      <c r="AY90" s="14" t="s">
        <v>141</v>
      </c>
      <c r="BE90" s="167">
        <f t="shared" si="4"/>
        <v>0</v>
      </c>
      <c r="BF90" s="167">
        <f t="shared" si="5"/>
        <v>0</v>
      </c>
      <c r="BG90" s="167">
        <f t="shared" si="6"/>
        <v>0</v>
      </c>
      <c r="BH90" s="167">
        <f t="shared" si="7"/>
        <v>0</v>
      </c>
      <c r="BI90" s="167">
        <f t="shared" si="8"/>
        <v>0</v>
      </c>
      <c r="BJ90" s="14" t="s">
        <v>79</v>
      </c>
      <c r="BK90" s="167">
        <f t="shared" si="9"/>
        <v>0</v>
      </c>
      <c r="BL90" s="14" t="s">
        <v>197</v>
      </c>
      <c r="BM90" s="166" t="s">
        <v>789</v>
      </c>
    </row>
    <row r="91" spans="1:65" s="2" customFormat="1" ht="24" customHeight="1">
      <c r="A91" s="31"/>
      <c r="B91" s="32"/>
      <c r="C91" s="154" t="s">
        <v>181</v>
      </c>
      <c r="D91" s="154" t="s">
        <v>135</v>
      </c>
      <c r="E91" s="155" t="s">
        <v>594</v>
      </c>
      <c r="F91" s="156" t="s">
        <v>595</v>
      </c>
      <c r="G91" s="157" t="s">
        <v>138</v>
      </c>
      <c r="H91" s="158">
        <v>1</v>
      </c>
      <c r="I91" s="159"/>
      <c r="J91" s="160">
        <f t="shared" si="0"/>
        <v>0</v>
      </c>
      <c r="K91" s="156" t="s">
        <v>139</v>
      </c>
      <c r="L91" s="161"/>
      <c r="M91" s="162" t="s">
        <v>19</v>
      </c>
      <c r="N91" s="163" t="s">
        <v>42</v>
      </c>
      <c r="O91" s="61"/>
      <c r="P91" s="164">
        <f t="shared" si="1"/>
        <v>0</v>
      </c>
      <c r="Q91" s="164">
        <v>0</v>
      </c>
      <c r="R91" s="164">
        <f t="shared" si="2"/>
        <v>0</v>
      </c>
      <c r="S91" s="164">
        <v>0</v>
      </c>
      <c r="T91" s="165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66" t="s">
        <v>197</v>
      </c>
      <c r="AT91" s="166" t="s">
        <v>135</v>
      </c>
      <c r="AU91" s="166" t="s">
        <v>71</v>
      </c>
      <c r="AY91" s="14" t="s">
        <v>141</v>
      </c>
      <c r="BE91" s="167">
        <f t="shared" si="4"/>
        <v>0</v>
      </c>
      <c r="BF91" s="167">
        <f t="shared" si="5"/>
        <v>0</v>
      </c>
      <c r="BG91" s="167">
        <f t="shared" si="6"/>
        <v>0</v>
      </c>
      <c r="BH91" s="167">
        <f t="shared" si="7"/>
        <v>0</v>
      </c>
      <c r="BI91" s="167">
        <f t="shared" si="8"/>
        <v>0</v>
      </c>
      <c r="BJ91" s="14" t="s">
        <v>79</v>
      </c>
      <c r="BK91" s="167">
        <f t="shared" si="9"/>
        <v>0</v>
      </c>
      <c r="BL91" s="14" t="s">
        <v>197</v>
      </c>
      <c r="BM91" s="166" t="s">
        <v>790</v>
      </c>
    </row>
    <row r="92" spans="1:65" s="2" customFormat="1" ht="24" customHeight="1">
      <c r="A92" s="31"/>
      <c r="B92" s="32"/>
      <c r="C92" s="154" t="s">
        <v>185</v>
      </c>
      <c r="D92" s="154" t="s">
        <v>135</v>
      </c>
      <c r="E92" s="155" t="s">
        <v>597</v>
      </c>
      <c r="F92" s="156" t="s">
        <v>598</v>
      </c>
      <c r="G92" s="157" t="s">
        <v>138</v>
      </c>
      <c r="H92" s="158">
        <v>1</v>
      </c>
      <c r="I92" s="159"/>
      <c r="J92" s="160">
        <f t="shared" si="0"/>
        <v>0</v>
      </c>
      <c r="K92" s="156" t="s">
        <v>139</v>
      </c>
      <c r="L92" s="161"/>
      <c r="M92" s="162" t="s">
        <v>19</v>
      </c>
      <c r="N92" s="163" t="s">
        <v>42</v>
      </c>
      <c r="O92" s="61"/>
      <c r="P92" s="164">
        <f t="shared" si="1"/>
        <v>0</v>
      </c>
      <c r="Q92" s="164">
        <v>0</v>
      </c>
      <c r="R92" s="164">
        <f t="shared" si="2"/>
        <v>0</v>
      </c>
      <c r="S92" s="164">
        <v>0</v>
      </c>
      <c r="T92" s="165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66" t="s">
        <v>197</v>
      </c>
      <c r="AT92" s="166" t="s">
        <v>135</v>
      </c>
      <c r="AU92" s="166" t="s">
        <v>71</v>
      </c>
      <c r="AY92" s="14" t="s">
        <v>141</v>
      </c>
      <c r="BE92" s="167">
        <f t="shared" si="4"/>
        <v>0</v>
      </c>
      <c r="BF92" s="167">
        <f t="shared" si="5"/>
        <v>0</v>
      </c>
      <c r="BG92" s="167">
        <f t="shared" si="6"/>
        <v>0</v>
      </c>
      <c r="BH92" s="167">
        <f t="shared" si="7"/>
        <v>0</v>
      </c>
      <c r="BI92" s="167">
        <f t="shared" si="8"/>
        <v>0</v>
      </c>
      <c r="BJ92" s="14" t="s">
        <v>79</v>
      </c>
      <c r="BK92" s="167">
        <f t="shared" si="9"/>
        <v>0</v>
      </c>
      <c r="BL92" s="14" t="s">
        <v>197</v>
      </c>
      <c r="BM92" s="166" t="s">
        <v>791</v>
      </c>
    </row>
    <row r="93" spans="1:65" s="2" customFormat="1" ht="24" customHeight="1">
      <c r="A93" s="31"/>
      <c r="B93" s="32"/>
      <c r="C93" s="154" t="s">
        <v>190</v>
      </c>
      <c r="D93" s="154" t="s">
        <v>135</v>
      </c>
      <c r="E93" s="155" t="s">
        <v>600</v>
      </c>
      <c r="F93" s="156" t="s">
        <v>601</v>
      </c>
      <c r="G93" s="157" t="s">
        <v>138</v>
      </c>
      <c r="H93" s="158">
        <v>1</v>
      </c>
      <c r="I93" s="159"/>
      <c r="J93" s="160">
        <f t="shared" si="0"/>
        <v>0</v>
      </c>
      <c r="K93" s="156" t="s">
        <v>139</v>
      </c>
      <c r="L93" s="161"/>
      <c r="M93" s="162" t="s">
        <v>19</v>
      </c>
      <c r="N93" s="163" t="s">
        <v>42</v>
      </c>
      <c r="O93" s="61"/>
      <c r="P93" s="164">
        <f t="shared" si="1"/>
        <v>0</v>
      </c>
      <c r="Q93" s="164">
        <v>0</v>
      </c>
      <c r="R93" s="164">
        <f t="shared" si="2"/>
        <v>0</v>
      </c>
      <c r="S93" s="164">
        <v>0</v>
      </c>
      <c r="T93" s="165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66" t="s">
        <v>197</v>
      </c>
      <c r="AT93" s="166" t="s">
        <v>135</v>
      </c>
      <c r="AU93" s="166" t="s">
        <v>71</v>
      </c>
      <c r="AY93" s="14" t="s">
        <v>141</v>
      </c>
      <c r="BE93" s="167">
        <f t="shared" si="4"/>
        <v>0</v>
      </c>
      <c r="BF93" s="167">
        <f t="shared" si="5"/>
        <v>0</v>
      </c>
      <c r="BG93" s="167">
        <f t="shared" si="6"/>
        <v>0</v>
      </c>
      <c r="BH93" s="167">
        <f t="shared" si="7"/>
        <v>0</v>
      </c>
      <c r="BI93" s="167">
        <f t="shared" si="8"/>
        <v>0</v>
      </c>
      <c r="BJ93" s="14" t="s">
        <v>79</v>
      </c>
      <c r="BK93" s="167">
        <f t="shared" si="9"/>
        <v>0</v>
      </c>
      <c r="BL93" s="14" t="s">
        <v>197</v>
      </c>
      <c r="BM93" s="166" t="s">
        <v>792</v>
      </c>
    </row>
    <row r="94" spans="1:65" s="2" customFormat="1" ht="24" customHeight="1">
      <c r="A94" s="31"/>
      <c r="B94" s="32"/>
      <c r="C94" s="168" t="s">
        <v>8</v>
      </c>
      <c r="D94" s="168" t="s">
        <v>191</v>
      </c>
      <c r="E94" s="169" t="s">
        <v>603</v>
      </c>
      <c r="F94" s="170" t="s">
        <v>604</v>
      </c>
      <c r="G94" s="171" t="s">
        <v>138</v>
      </c>
      <c r="H94" s="172">
        <v>1</v>
      </c>
      <c r="I94" s="173"/>
      <c r="J94" s="174">
        <f t="shared" si="0"/>
        <v>0</v>
      </c>
      <c r="K94" s="170" t="s">
        <v>139</v>
      </c>
      <c r="L94" s="36"/>
      <c r="M94" s="175" t="s">
        <v>19</v>
      </c>
      <c r="N94" s="176" t="s">
        <v>42</v>
      </c>
      <c r="O94" s="61"/>
      <c r="P94" s="164">
        <f t="shared" si="1"/>
        <v>0</v>
      </c>
      <c r="Q94" s="164">
        <v>0</v>
      </c>
      <c r="R94" s="164">
        <f t="shared" si="2"/>
        <v>0</v>
      </c>
      <c r="S94" s="164">
        <v>0</v>
      </c>
      <c r="T94" s="165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66" t="s">
        <v>202</v>
      </c>
      <c r="AT94" s="166" t="s">
        <v>191</v>
      </c>
      <c r="AU94" s="166" t="s">
        <v>71</v>
      </c>
      <c r="AY94" s="14" t="s">
        <v>141</v>
      </c>
      <c r="BE94" s="167">
        <f t="shared" si="4"/>
        <v>0</v>
      </c>
      <c r="BF94" s="167">
        <f t="shared" si="5"/>
        <v>0</v>
      </c>
      <c r="BG94" s="167">
        <f t="shared" si="6"/>
        <v>0</v>
      </c>
      <c r="BH94" s="167">
        <f t="shared" si="7"/>
        <v>0</v>
      </c>
      <c r="BI94" s="167">
        <f t="shared" si="8"/>
        <v>0</v>
      </c>
      <c r="BJ94" s="14" t="s">
        <v>79</v>
      </c>
      <c r="BK94" s="167">
        <f t="shared" si="9"/>
        <v>0</v>
      </c>
      <c r="BL94" s="14" t="s">
        <v>202</v>
      </c>
      <c r="BM94" s="166" t="s">
        <v>793</v>
      </c>
    </row>
    <row r="95" spans="1:65" s="2" customFormat="1" ht="24" customHeight="1">
      <c r="A95" s="31"/>
      <c r="B95" s="32"/>
      <c r="C95" s="168" t="s">
        <v>199</v>
      </c>
      <c r="D95" s="168" t="s">
        <v>191</v>
      </c>
      <c r="E95" s="169" t="s">
        <v>606</v>
      </c>
      <c r="F95" s="170" t="s">
        <v>607</v>
      </c>
      <c r="G95" s="171" t="s">
        <v>138</v>
      </c>
      <c r="H95" s="172">
        <v>9</v>
      </c>
      <c r="I95" s="173"/>
      <c r="J95" s="174">
        <f t="shared" si="0"/>
        <v>0</v>
      </c>
      <c r="K95" s="170" t="s">
        <v>139</v>
      </c>
      <c r="L95" s="36"/>
      <c r="M95" s="175" t="s">
        <v>19</v>
      </c>
      <c r="N95" s="176" t="s">
        <v>42</v>
      </c>
      <c r="O95" s="61"/>
      <c r="P95" s="164">
        <f t="shared" si="1"/>
        <v>0</v>
      </c>
      <c r="Q95" s="164">
        <v>0</v>
      </c>
      <c r="R95" s="164">
        <f t="shared" si="2"/>
        <v>0</v>
      </c>
      <c r="S95" s="164">
        <v>0</v>
      </c>
      <c r="T95" s="165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66" t="s">
        <v>202</v>
      </c>
      <c r="AT95" s="166" t="s">
        <v>191</v>
      </c>
      <c r="AU95" s="166" t="s">
        <v>71</v>
      </c>
      <c r="AY95" s="14" t="s">
        <v>141</v>
      </c>
      <c r="BE95" s="167">
        <f t="shared" si="4"/>
        <v>0</v>
      </c>
      <c r="BF95" s="167">
        <f t="shared" si="5"/>
        <v>0</v>
      </c>
      <c r="BG95" s="167">
        <f t="shared" si="6"/>
        <v>0</v>
      </c>
      <c r="BH95" s="167">
        <f t="shared" si="7"/>
        <v>0</v>
      </c>
      <c r="BI95" s="167">
        <f t="shared" si="8"/>
        <v>0</v>
      </c>
      <c r="BJ95" s="14" t="s">
        <v>79</v>
      </c>
      <c r="BK95" s="167">
        <f t="shared" si="9"/>
        <v>0</v>
      </c>
      <c r="BL95" s="14" t="s">
        <v>202</v>
      </c>
      <c r="BM95" s="166" t="s">
        <v>794</v>
      </c>
    </row>
    <row r="96" spans="1:65" s="2" customFormat="1" ht="24" customHeight="1">
      <c r="A96" s="31"/>
      <c r="B96" s="32"/>
      <c r="C96" s="154" t="s">
        <v>204</v>
      </c>
      <c r="D96" s="154" t="s">
        <v>135</v>
      </c>
      <c r="E96" s="155" t="s">
        <v>609</v>
      </c>
      <c r="F96" s="156" t="s">
        <v>610</v>
      </c>
      <c r="G96" s="157" t="s">
        <v>138</v>
      </c>
      <c r="H96" s="158">
        <v>6</v>
      </c>
      <c r="I96" s="159"/>
      <c r="J96" s="160">
        <f t="shared" si="0"/>
        <v>0</v>
      </c>
      <c r="K96" s="156" t="s">
        <v>139</v>
      </c>
      <c r="L96" s="161"/>
      <c r="M96" s="162" t="s">
        <v>19</v>
      </c>
      <c r="N96" s="163" t="s">
        <v>42</v>
      </c>
      <c r="O96" s="61"/>
      <c r="P96" s="164">
        <f t="shared" si="1"/>
        <v>0</v>
      </c>
      <c r="Q96" s="164">
        <v>0</v>
      </c>
      <c r="R96" s="164">
        <f t="shared" si="2"/>
        <v>0</v>
      </c>
      <c r="S96" s="164">
        <v>0</v>
      </c>
      <c r="T96" s="165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66" t="s">
        <v>197</v>
      </c>
      <c r="AT96" s="166" t="s">
        <v>135</v>
      </c>
      <c r="AU96" s="166" t="s">
        <v>71</v>
      </c>
      <c r="AY96" s="14" t="s">
        <v>141</v>
      </c>
      <c r="BE96" s="167">
        <f t="shared" si="4"/>
        <v>0</v>
      </c>
      <c r="BF96" s="167">
        <f t="shared" si="5"/>
        <v>0</v>
      </c>
      <c r="BG96" s="167">
        <f t="shared" si="6"/>
        <v>0</v>
      </c>
      <c r="BH96" s="167">
        <f t="shared" si="7"/>
        <v>0</v>
      </c>
      <c r="BI96" s="167">
        <f t="shared" si="8"/>
        <v>0</v>
      </c>
      <c r="BJ96" s="14" t="s">
        <v>79</v>
      </c>
      <c r="BK96" s="167">
        <f t="shared" si="9"/>
        <v>0</v>
      </c>
      <c r="BL96" s="14" t="s">
        <v>197</v>
      </c>
      <c r="BM96" s="166" t="s">
        <v>795</v>
      </c>
    </row>
    <row r="97" spans="1:65" s="2" customFormat="1" ht="24" customHeight="1">
      <c r="A97" s="31"/>
      <c r="B97" s="32"/>
      <c r="C97" s="154" t="s">
        <v>209</v>
      </c>
      <c r="D97" s="154" t="s">
        <v>135</v>
      </c>
      <c r="E97" s="155" t="s">
        <v>612</v>
      </c>
      <c r="F97" s="156" t="s">
        <v>613</v>
      </c>
      <c r="G97" s="157" t="s">
        <v>138</v>
      </c>
      <c r="H97" s="158">
        <v>6</v>
      </c>
      <c r="I97" s="159"/>
      <c r="J97" s="160">
        <f t="shared" si="0"/>
        <v>0</v>
      </c>
      <c r="K97" s="156" t="s">
        <v>139</v>
      </c>
      <c r="L97" s="161"/>
      <c r="M97" s="162" t="s">
        <v>19</v>
      </c>
      <c r="N97" s="163" t="s">
        <v>42</v>
      </c>
      <c r="O97" s="61"/>
      <c r="P97" s="164">
        <f t="shared" si="1"/>
        <v>0</v>
      </c>
      <c r="Q97" s="164">
        <v>0</v>
      </c>
      <c r="R97" s="164">
        <f t="shared" si="2"/>
        <v>0</v>
      </c>
      <c r="S97" s="164">
        <v>0</v>
      </c>
      <c r="T97" s="165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66" t="s">
        <v>197</v>
      </c>
      <c r="AT97" s="166" t="s">
        <v>135</v>
      </c>
      <c r="AU97" s="166" t="s">
        <v>71</v>
      </c>
      <c r="AY97" s="14" t="s">
        <v>141</v>
      </c>
      <c r="BE97" s="167">
        <f t="shared" si="4"/>
        <v>0</v>
      </c>
      <c r="BF97" s="167">
        <f t="shared" si="5"/>
        <v>0</v>
      </c>
      <c r="BG97" s="167">
        <f t="shared" si="6"/>
        <v>0</v>
      </c>
      <c r="BH97" s="167">
        <f t="shared" si="7"/>
        <v>0</v>
      </c>
      <c r="BI97" s="167">
        <f t="shared" si="8"/>
        <v>0</v>
      </c>
      <c r="BJ97" s="14" t="s">
        <v>79</v>
      </c>
      <c r="BK97" s="167">
        <f t="shared" si="9"/>
        <v>0</v>
      </c>
      <c r="BL97" s="14" t="s">
        <v>197</v>
      </c>
      <c r="BM97" s="166" t="s">
        <v>796</v>
      </c>
    </row>
    <row r="98" spans="1:65" s="2" customFormat="1" ht="24" customHeight="1">
      <c r="A98" s="31"/>
      <c r="B98" s="32"/>
      <c r="C98" s="154" t="s">
        <v>213</v>
      </c>
      <c r="D98" s="154" t="s">
        <v>135</v>
      </c>
      <c r="E98" s="155" t="s">
        <v>615</v>
      </c>
      <c r="F98" s="156" t="s">
        <v>616</v>
      </c>
      <c r="G98" s="157" t="s">
        <v>138</v>
      </c>
      <c r="H98" s="158">
        <v>3</v>
      </c>
      <c r="I98" s="159"/>
      <c r="J98" s="160">
        <f t="shared" si="0"/>
        <v>0</v>
      </c>
      <c r="K98" s="156" t="s">
        <v>139</v>
      </c>
      <c r="L98" s="161"/>
      <c r="M98" s="162" t="s">
        <v>19</v>
      </c>
      <c r="N98" s="163" t="s">
        <v>42</v>
      </c>
      <c r="O98" s="61"/>
      <c r="P98" s="164">
        <f t="shared" si="1"/>
        <v>0</v>
      </c>
      <c r="Q98" s="164">
        <v>0</v>
      </c>
      <c r="R98" s="164">
        <f t="shared" si="2"/>
        <v>0</v>
      </c>
      <c r="S98" s="164">
        <v>0</v>
      </c>
      <c r="T98" s="165">
        <f t="shared" si="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66" t="s">
        <v>197</v>
      </c>
      <c r="AT98" s="166" t="s">
        <v>135</v>
      </c>
      <c r="AU98" s="166" t="s">
        <v>71</v>
      </c>
      <c r="AY98" s="14" t="s">
        <v>141</v>
      </c>
      <c r="BE98" s="167">
        <f t="shared" si="4"/>
        <v>0</v>
      </c>
      <c r="BF98" s="167">
        <f t="shared" si="5"/>
        <v>0</v>
      </c>
      <c r="BG98" s="167">
        <f t="shared" si="6"/>
        <v>0</v>
      </c>
      <c r="BH98" s="167">
        <f t="shared" si="7"/>
        <v>0</v>
      </c>
      <c r="BI98" s="167">
        <f t="shared" si="8"/>
        <v>0</v>
      </c>
      <c r="BJ98" s="14" t="s">
        <v>79</v>
      </c>
      <c r="BK98" s="167">
        <f t="shared" si="9"/>
        <v>0</v>
      </c>
      <c r="BL98" s="14" t="s">
        <v>197</v>
      </c>
      <c r="BM98" s="166" t="s">
        <v>797</v>
      </c>
    </row>
    <row r="99" spans="1:65" s="2" customFormat="1" ht="24" customHeight="1">
      <c r="A99" s="31"/>
      <c r="B99" s="32"/>
      <c r="C99" s="154" t="s">
        <v>217</v>
      </c>
      <c r="D99" s="154" t="s">
        <v>135</v>
      </c>
      <c r="E99" s="155" t="s">
        <v>618</v>
      </c>
      <c r="F99" s="156" t="s">
        <v>619</v>
      </c>
      <c r="G99" s="157" t="s">
        <v>138</v>
      </c>
      <c r="H99" s="158">
        <v>3</v>
      </c>
      <c r="I99" s="159"/>
      <c r="J99" s="160">
        <f t="shared" si="0"/>
        <v>0</v>
      </c>
      <c r="K99" s="156" t="s">
        <v>139</v>
      </c>
      <c r="L99" s="161"/>
      <c r="M99" s="162" t="s">
        <v>19</v>
      </c>
      <c r="N99" s="163" t="s">
        <v>42</v>
      </c>
      <c r="O99" s="61"/>
      <c r="P99" s="164">
        <f t="shared" si="1"/>
        <v>0</v>
      </c>
      <c r="Q99" s="164">
        <v>0</v>
      </c>
      <c r="R99" s="164">
        <f t="shared" si="2"/>
        <v>0</v>
      </c>
      <c r="S99" s="164">
        <v>0</v>
      </c>
      <c r="T99" s="165">
        <f t="shared" si="3"/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66" t="s">
        <v>197</v>
      </c>
      <c r="AT99" s="166" t="s">
        <v>135</v>
      </c>
      <c r="AU99" s="166" t="s">
        <v>71</v>
      </c>
      <c r="AY99" s="14" t="s">
        <v>141</v>
      </c>
      <c r="BE99" s="167">
        <f t="shared" si="4"/>
        <v>0</v>
      </c>
      <c r="BF99" s="167">
        <f t="shared" si="5"/>
        <v>0</v>
      </c>
      <c r="BG99" s="167">
        <f t="shared" si="6"/>
        <v>0</v>
      </c>
      <c r="BH99" s="167">
        <f t="shared" si="7"/>
        <v>0</v>
      </c>
      <c r="BI99" s="167">
        <f t="shared" si="8"/>
        <v>0</v>
      </c>
      <c r="BJ99" s="14" t="s">
        <v>79</v>
      </c>
      <c r="BK99" s="167">
        <f t="shared" si="9"/>
        <v>0</v>
      </c>
      <c r="BL99" s="14" t="s">
        <v>197</v>
      </c>
      <c r="BM99" s="166" t="s">
        <v>798</v>
      </c>
    </row>
    <row r="100" spans="1:65" s="2" customFormat="1" ht="24" customHeight="1">
      <c r="A100" s="31"/>
      <c r="B100" s="32"/>
      <c r="C100" s="168" t="s">
        <v>7</v>
      </c>
      <c r="D100" s="168" t="s">
        <v>191</v>
      </c>
      <c r="E100" s="169" t="s">
        <v>621</v>
      </c>
      <c r="F100" s="170" t="s">
        <v>622</v>
      </c>
      <c r="G100" s="171" t="s">
        <v>138</v>
      </c>
      <c r="H100" s="172">
        <v>6</v>
      </c>
      <c r="I100" s="173"/>
      <c r="J100" s="174">
        <f t="shared" si="0"/>
        <v>0</v>
      </c>
      <c r="K100" s="170" t="s">
        <v>139</v>
      </c>
      <c r="L100" s="36"/>
      <c r="M100" s="175" t="s">
        <v>19</v>
      </c>
      <c r="N100" s="176" t="s">
        <v>42</v>
      </c>
      <c r="O100" s="61"/>
      <c r="P100" s="164">
        <f t="shared" si="1"/>
        <v>0</v>
      </c>
      <c r="Q100" s="164">
        <v>0</v>
      </c>
      <c r="R100" s="164">
        <f t="shared" si="2"/>
        <v>0</v>
      </c>
      <c r="S100" s="164">
        <v>0</v>
      </c>
      <c r="T100" s="165">
        <f t="shared" si="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66" t="s">
        <v>202</v>
      </c>
      <c r="AT100" s="166" t="s">
        <v>191</v>
      </c>
      <c r="AU100" s="166" t="s">
        <v>71</v>
      </c>
      <c r="AY100" s="14" t="s">
        <v>141</v>
      </c>
      <c r="BE100" s="167">
        <f t="shared" si="4"/>
        <v>0</v>
      </c>
      <c r="BF100" s="167">
        <f t="shared" si="5"/>
        <v>0</v>
      </c>
      <c r="BG100" s="167">
        <f t="shared" si="6"/>
        <v>0</v>
      </c>
      <c r="BH100" s="167">
        <f t="shared" si="7"/>
        <v>0</v>
      </c>
      <c r="BI100" s="167">
        <f t="shared" si="8"/>
        <v>0</v>
      </c>
      <c r="BJ100" s="14" t="s">
        <v>79</v>
      </c>
      <c r="BK100" s="167">
        <f t="shared" si="9"/>
        <v>0</v>
      </c>
      <c r="BL100" s="14" t="s">
        <v>202</v>
      </c>
      <c r="BM100" s="166" t="s">
        <v>799</v>
      </c>
    </row>
    <row r="101" spans="1:65" s="2" customFormat="1" ht="24" customHeight="1">
      <c r="A101" s="31"/>
      <c r="B101" s="32"/>
      <c r="C101" s="154" t="s">
        <v>224</v>
      </c>
      <c r="D101" s="154" t="s">
        <v>135</v>
      </c>
      <c r="E101" s="155" t="s">
        <v>624</v>
      </c>
      <c r="F101" s="156" t="s">
        <v>625</v>
      </c>
      <c r="G101" s="157" t="s">
        <v>138</v>
      </c>
      <c r="H101" s="158">
        <v>6</v>
      </c>
      <c r="I101" s="159"/>
      <c r="J101" s="160">
        <f t="shared" si="0"/>
        <v>0</v>
      </c>
      <c r="K101" s="156" t="s">
        <v>139</v>
      </c>
      <c r="L101" s="161"/>
      <c r="M101" s="162" t="s">
        <v>19</v>
      </c>
      <c r="N101" s="163" t="s">
        <v>42</v>
      </c>
      <c r="O101" s="61"/>
      <c r="P101" s="164">
        <f t="shared" si="1"/>
        <v>0</v>
      </c>
      <c r="Q101" s="164">
        <v>0</v>
      </c>
      <c r="R101" s="164">
        <f t="shared" si="2"/>
        <v>0</v>
      </c>
      <c r="S101" s="164">
        <v>0</v>
      </c>
      <c r="T101" s="165">
        <f t="shared" si="3"/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66" t="s">
        <v>197</v>
      </c>
      <c r="AT101" s="166" t="s">
        <v>135</v>
      </c>
      <c r="AU101" s="166" t="s">
        <v>71</v>
      </c>
      <c r="AY101" s="14" t="s">
        <v>141</v>
      </c>
      <c r="BE101" s="167">
        <f t="shared" si="4"/>
        <v>0</v>
      </c>
      <c r="BF101" s="167">
        <f t="shared" si="5"/>
        <v>0</v>
      </c>
      <c r="BG101" s="167">
        <f t="shared" si="6"/>
        <v>0</v>
      </c>
      <c r="BH101" s="167">
        <f t="shared" si="7"/>
        <v>0</v>
      </c>
      <c r="BI101" s="167">
        <f t="shared" si="8"/>
        <v>0</v>
      </c>
      <c r="BJ101" s="14" t="s">
        <v>79</v>
      </c>
      <c r="BK101" s="167">
        <f t="shared" si="9"/>
        <v>0</v>
      </c>
      <c r="BL101" s="14" t="s">
        <v>197</v>
      </c>
      <c r="BM101" s="166" t="s">
        <v>800</v>
      </c>
    </row>
    <row r="102" spans="1:65" s="2" customFormat="1" ht="24" customHeight="1">
      <c r="A102" s="31"/>
      <c r="B102" s="32"/>
      <c r="C102" s="168" t="s">
        <v>228</v>
      </c>
      <c r="D102" s="168" t="s">
        <v>191</v>
      </c>
      <c r="E102" s="169" t="s">
        <v>627</v>
      </c>
      <c r="F102" s="170" t="s">
        <v>628</v>
      </c>
      <c r="G102" s="171" t="s">
        <v>138</v>
      </c>
      <c r="H102" s="172">
        <v>80</v>
      </c>
      <c r="I102" s="173"/>
      <c r="J102" s="174">
        <f t="shared" si="0"/>
        <v>0</v>
      </c>
      <c r="K102" s="170" t="s">
        <v>139</v>
      </c>
      <c r="L102" s="36"/>
      <c r="M102" s="175" t="s">
        <v>19</v>
      </c>
      <c r="N102" s="176" t="s">
        <v>42</v>
      </c>
      <c r="O102" s="61"/>
      <c r="P102" s="164">
        <f t="shared" si="1"/>
        <v>0</v>
      </c>
      <c r="Q102" s="164">
        <v>0</v>
      </c>
      <c r="R102" s="164">
        <f t="shared" si="2"/>
        <v>0</v>
      </c>
      <c r="S102" s="164">
        <v>0</v>
      </c>
      <c r="T102" s="165">
        <f t="shared" si="3"/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66" t="s">
        <v>202</v>
      </c>
      <c r="AT102" s="166" t="s">
        <v>191</v>
      </c>
      <c r="AU102" s="166" t="s">
        <v>71</v>
      </c>
      <c r="AY102" s="14" t="s">
        <v>141</v>
      </c>
      <c r="BE102" s="167">
        <f t="shared" si="4"/>
        <v>0</v>
      </c>
      <c r="BF102" s="167">
        <f t="shared" si="5"/>
        <v>0</v>
      </c>
      <c r="BG102" s="167">
        <f t="shared" si="6"/>
        <v>0</v>
      </c>
      <c r="BH102" s="167">
        <f t="shared" si="7"/>
        <v>0</v>
      </c>
      <c r="BI102" s="167">
        <f t="shared" si="8"/>
        <v>0</v>
      </c>
      <c r="BJ102" s="14" t="s">
        <v>79</v>
      </c>
      <c r="BK102" s="167">
        <f t="shared" si="9"/>
        <v>0</v>
      </c>
      <c r="BL102" s="14" t="s">
        <v>202</v>
      </c>
      <c r="BM102" s="166" t="s">
        <v>801</v>
      </c>
    </row>
    <row r="103" spans="1:65" s="2" customFormat="1" ht="24" customHeight="1">
      <c r="A103" s="31"/>
      <c r="B103" s="32"/>
      <c r="C103" s="154" t="s">
        <v>232</v>
      </c>
      <c r="D103" s="154" t="s">
        <v>135</v>
      </c>
      <c r="E103" s="155" t="s">
        <v>630</v>
      </c>
      <c r="F103" s="156" t="s">
        <v>631</v>
      </c>
      <c r="G103" s="157" t="s">
        <v>138</v>
      </c>
      <c r="H103" s="158">
        <v>80</v>
      </c>
      <c r="I103" s="159"/>
      <c r="J103" s="160">
        <f t="shared" si="0"/>
        <v>0</v>
      </c>
      <c r="K103" s="156" t="s">
        <v>139</v>
      </c>
      <c r="L103" s="161"/>
      <c r="M103" s="162" t="s">
        <v>19</v>
      </c>
      <c r="N103" s="163" t="s">
        <v>42</v>
      </c>
      <c r="O103" s="61"/>
      <c r="P103" s="164">
        <f t="shared" si="1"/>
        <v>0</v>
      </c>
      <c r="Q103" s="164">
        <v>0</v>
      </c>
      <c r="R103" s="164">
        <f t="shared" si="2"/>
        <v>0</v>
      </c>
      <c r="S103" s="164">
        <v>0</v>
      </c>
      <c r="T103" s="165">
        <f t="shared" si="3"/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66" t="s">
        <v>197</v>
      </c>
      <c r="AT103" s="166" t="s">
        <v>135</v>
      </c>
      <c r="AU103" s="166" t="s">
        <v>71</v>
      </c>
      <c r="AY103" s="14" t="s">
        <v>141</v>
      </c>
      <c r="BE103" s="167">
        <f t="shared" si="4"/>
        <v>0</v>
      </c>
      <c r="BF103" s="167">
        <f t="shared" si="5"/>
        <v>0</v>
      </c>
      <c r="BG103" s="167">
        <f t="shared" si="6"/>
        <v>0</v>
      </c>
      <c r="BH103" s="167">
        <f t="shared" si="7"/>
        <v>0</v>
      </c>
      <c r="BI103" s="167">
        <f t="shared" si="8"/>
        <v>0</v>
      </c>
      <c r="BJ103" s="14" t="s">
        <v>79</v>
      </c>
      <c r="BK103" s="167">
        <f t="shared" si="9"/>
        <v>0</v>
      </c>
      <c r="BL103" s="14" t="s">
        <v>197</v>
      </c>
      <c r="BM103" s="166" t="s">
        <v>802</v>
      </c>
    </row>
    <row r="104" spans="1:65" s="2" customFormat="1" ht="24" customHeight="1">
      <c r="A104" s="31"/>
      <c r="B104" s="32"/>
      <c r="C104" s="168" t="s">
        <v>236</v>
      </c>
      <c r="D104" s="168" t="s">
        <v>191</v>
      </c>
      <c r="E104" s="169" t="s">
        <v>633</v>
      </c>
      <c r="F104" s="170" t="s">
        <v>634</v>
      </c>
      <c r="G104" s="171" t="s">
        <v>138</v>
      </c>
      <c r="H104" s="172">
        <v>1</v>
      </c>
      <c r="I104" s="173"/>
      <c r="J104" s="174">
        <f t="shared" si="0"/>
        <v>0</v>
      </c>
      <c r="K104" s="170" t="s">
        <v>139</v>
      </c>
      <c r="L104" s="36"/>
      <c r="M104" s="175" t="s">
        <v>19</v>
      </c>
      <c r="N104" s="176" t="s">
        <v>42</v>
      </c>
      <c r="O104" s="61"/>
      <c r="P104" s="164">
        <f t="shared" si="1"/>
        <v>0</v>
      </c>
      <c r="Q104" s="164">
        <v>0</v>
      </c>
      <c r="R104" s="164">
        <f t="shared" si="2"/>
        <v>0</v>
      </c>
      <c r="S104" s="164">
        <v>0</v>
      </c>
      <c r="T104" s="165">
        <f t="shared" si="3"/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66" t="s">
        <v>202</v>
      </c>
      <c r="AT104" s="166" t="s">
        <v>191</v>
      </c>
      <c r="AU104" s="166" t="s">
        <v>71</v>
      </c>
      <c r="AY104" s="14" t="s">
        <v>141</v>
      </c>
      <c r="BE104" s="167">
        <f t="shared" si="4"/>
        <v>0</v>
      </c>
      <c r="BF104" s="167">
        <f t="shared" si="5"/>
        <v>0</v>
      </c>
      <c r="BG104" s="167">
        <f t="shared" si="6"/>
        <v>0</v>
      </c>
      <c r="BH104" s="167">
        <f t="shared" si="7"/>
        <v>0</v>
      </c>
      <c r="BI104" s="167">
        <f t="shared" si="8"/>
        <v>0</v>
      </c>
      <c r="BJ104" s="14" t="s">
        <v>79</v>
      </c>
      <c r="BK104" s="167">
        <f t="shared" si="9"/>
        <v>0</v>
      </c>
      <c r="BL104" s="14" t="s">
        <v>202</v>
      </c>
      <c r="BM104" s="166" t="s">
        <v>803</v>
      </c>
    </row>
    <row r="105" spans="1:65" s="2" customFormat="1" ht="24" customHeight="1">
      <c r="A105" s="31"/>
      <c r="B105" s="32"/>
      <c r="C105" s="154" t="s">
        <v>240</v>
      </c>
      <c r="D105" s="154" t="s">
        <v>135</v>
      </c>
      <c r="E105" s="155" t="s">
        <v>636</v>
      </c>
      <c r="F105" s="156" t="s">
        <v>637</v>
      </c>
      <c r="G105" s="157" t="s">
        <v>138</v>
      </c>
      <c r="H105" s="158">
        <v>1</v>
      </c>
      <c r="I105" s="159"/>
      <c r="J105" s="160">
        <f t="shared" si="0"/>
        <v>0</v>
      </c>
      <c r="K105" s="156" t="s">
        <v>139</v>
      </c>
      <c r="L105" s="161"/>
      <c r="M105" s="162" t="s">
        <v>19</v>
      </c>
      <c r="N105" s="163" t="s">
        <v>42</v>
      </c>
      <c r="O105" s="61"/>
      <c r="P105" s="164">
        <f t="shared" si="1"/>
        <v>0</v>
      </c>
      <c r="Q105" s="164">
        <v>0</v>
      </c>
      <c r="R105" s="164">
        <f t="shared" si="2"/>
        <v>0</v>
      </c>
      <c r="S105" s="164">
        <v>0</v>
      </c>
      <c r="T105" s="165">
        <f t="shared" si="3"/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66" t="s">
        <v>197</v>
      </c>
      <c r="AT105" s="166" t="s">
        <v>135</v>
      </c>
      <c r="AU105" s="166" t="s">
        <v>71</v>
      </c>
      <c r="AY105" s="14" t="s">
        <v>141</v>
      </c>
      <c r="BE105" s="167">
        <f t="shared" si="4"/>
        <v>0</v>
      </c>
      <c r="BF105" s="167">
        <f t="shared" si="5"/>
        <v>0</v>
      </c>
      <c r="BG105" s="167">
        <f t="shared" si="6"/>
        <v>0</v>
      </c>
      <c r="BH105" s="167">
        <f t="shared" si="7"/>
        <v>0</v>
      </c>
      <c r="BI105" s="167">
        <f t="shared" si="8"/>
        <v>0</v>
      </c>
      <c r="BJ105" s="14" t="s">
        <v>79</v>
      </c>
      <c r="BK105" s="167">
        <f t="shared" si="9"/>
        <v>0</v>
      </c>
      <c r="BL105" s="14" t="s">
        <v>197</v>
      </c>
      <c r="BM105" s="166" t="s">
        <v>804</v>
      </c>
    </row>
    <row r="106" spans="1:65" s="2" customFormat="1" ht="24" customHeight="1">
      <c r="A106" s="31"/>
      <c r="B106" s="32"/>
      <c r="C106" s="168" t="s">
        <v>244</v>
      </c>
      <c r="D106" s="168" t="s">
        <v>191</v>
      </c>
      <c r="E106" s="169" t="s">
        <v>639</v>
      </c>
      <c r="F106" s="170" t="s">
        <v>640</v>
      </c>
      <c r="G106" s="171" t="s">
        <v>138</v>
      </c>
      <c r="H106" s="172">
        <v>30</v>
      </c>
      <c r="I106" s="173"/>
      <c r="J106" s="174">
        <f t="shared" si="0"/>
        <v>0</v>
      </c>
      <c r="K106" s="170" t="s">
        <v>139</v>
      </c>
      <c r="L106" s="36"/>
      <c r="M106" s="175" t="s">
        <v>19</v>
      </c>
      <c r="N106" s="176" t="s">
        <v>42</v>
      </c>
      <c r="O106" s="61"/>
      <c r="P106" s="164">
        <f t="shared" si="1"/>
        <v>0</v>
      </c>
      <c r="Q106" s="164">
        <v>0</v>
      </c>
      <c r="R106" s="164">
        <f t="shared" si="2"/>
        <v>0</v>
      </c>
      <c r="S106" s="164">
        <v>0</v>
      </c>
      <c r="T106" s="165">
        <f t="shared" si="3"/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66" t="s">
        <v>202</v>
      </c>
      <c r="AT106" s="166" t="s">
        <v>191</v>
      </c>
      <c r="AU106" s="166" t="s">
        <v>71</v>
      </c>
      <c r="AY106" s="14" t="s">
        <v>141</v>
      </c>
      <c r="BE106" s="167">
        <f t="shared" si="4"/>
        <v>0</v>
      </c>
      <c r="BF106" s="167">
        <f t="shared" si="5"/>
        <v>0</v>
      </c>
      <c r="BG106" s="167">
        <f t="shared" si="6"/>
        <v>0</v>
      </c>
      <c r="BH106" s="167">
        <f t="shared" si="7"/>
        <v>0</v>
      </c>
      <c r="BI106" s="167">
        <f t="shared" si="8"/>
        <v>0</v>
      </c>
      <c r="BJ106" s="14" t="s">
        <v>79</v>
      </c>
      <c r="BK106" s="167">
        <f t="shared" si="9"/>
        <v>0</v>
      </c>
      <c r="BL106" s="14" t="s">
        <v>202</v>
      </c>
      <c r="BM106" s="166" t="s">
        <v>805</v>
      </c>
    </row>
    <row r="107" spans="1:65" s="2" customFormat="1" ht="24" customHeight="1">
      <c r="A107" s="31"/>
      <c r="B107" s="32"/>
      <c r="C107" s="154" t="s">
        <v>248</v>
      </c>
      <c r="D107" s="154" t="s">
        <v>135</v>
      </c>
      <c r="E107" s="155" t="s">
        <v>642</v>
      </c>
      <c r="F107" s="156" t="s">
        <v>643</v>
      </c>
      <c r="G107" s="157" t="s">
        <v>138</v>
      </c>
      <c r="H107" s="158">
        <v>30</v>
      </c>
      <c r="I107" s="159"/>
      <c r="J107" s="160">
        <f t="shared" si="0"/>
        <v>0</v>
      </c>
      <c r="K107" s="156" t="s">
        <v>139</v>
      </c>
      <c r="L107" s="161"/>
      <c r="M107" s="162" t="s">
        <v>19</v>
      </c>
      <c r="N107" s="163" t="s">
        <v>42</v>
      </c>
      <c r="O107" s="61"/>
      <c r="P107" s="164">
        <f t="shared" si="1"/>
        <v>0</v>
      </c>
      <c r="Q107" s="164">
        <v>0</v>
      </c>
      <c r="R107" s="164">
        <f t="shared" si="2"/>
        <v>0</v>
      </c>
      <c r="S107" s="164">
        <v>0</v>
      </c>
      <c r="T107" s="165">
        <f t="shared" si="3"/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66" t="s">
        <v>197</v>
      </c>
      <c r="AT107" s="166" t="s">
        <v>135</v>
      </c>
      <c r="AU107" s="166" t="s">
        <v>71</v>
      </c>
      <c r="AY107" s="14" t="s">
        <v>141</v>
      </c>
      <c r="BE107" s="167">
        <f t="shared" si="4"/>
        <v>0</v>
      </c>
      <c r="BF107" s="167">
        <f t="shared" si="5"/>
        <v>0</v>
      </c>
      <c r="BG107" s="167">
        <f t="shared" si="6"/>
        <v>0</v>
      </c>
      <c r="BH107" s="167">
        <f t="shared" si="7"/>
        <v>0</v>
      </c>
      <c r="BI107" s="167">
        <f t="shared" si="8"/>
        <v>0</v>
      </c>
      <c r="BJ107" s="14" t="s">
        <v>79</v>
      </c>
      <c r="BK107" s="167">
        <f t="shared" si="9"/>
        <v>0</v>
      </c>
      <c r="BL107" s="14" t="s">
        <v>197</v>
      </c>
      <c r="BM107" s="166" t="s">
        <v>806</v>
      </c>
    </row>
    <row r="108" spans="1:65" s="2" customFormat="1" ht="24" customHeight="1">
      <c r="A108" s="31"/>
      <c r="B108" s="32"/>
      <c r="C108" s="168" t="s">
        <v>252</v>
      </c>
      <c r="D108" s="168" t="s">
        <v>191</v>
      </c>
      <c r="E108" s="169" t="s">
        <v>645</v>
      </c>
      <c r="F108" s="170" t="s">
        <v>646</v>
      </c>
      <c r="G108" s="171" t="s">
        <v>138</v>
      </c>
      <c r="H108" s="172">
        <v>1</v>
      </c>
      <c r="I108" s="173"/>
      <c r="J108" s="174">
        <f t="shared" si="0"/>
        <v>0</v>
      </c>
      <c r="K108" s="170" t="s">
        <v>139</v>
      </c>
      <c r="L108" s="36"/>
      <c r="M108" s="175" t="s">
        <v>19</v>
      </c>
      <c r="N108" s="176" t="s">
        <v>42</v>
      </c>
      <c r="O108" s="61"/>
      <c r="P108" s="164">
        <f t="shared" si="1"/>
        <v>0</v>
      </c>
      <c r="Q108" s="164">
        <v>0</v>
      </c>
      <c r="R108" s="164">
        <f t="shared" si="2"/>
        <v>0</v>
      </c>
      <c r="S108" s="164">
        <v>0</v>
      </c>
      <c r="T108" s="165">
        <f t="shared" si="3"/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66" t="s">
        <v>202</v>
      </c>
      <c r="AT108" s="166" t="s">
        <v>191</v>
      </c>
      <c r="AU108" s="166" t="s">
        <v>71</v>
      </c>
      <c r="AY108" s="14" t="s">
        <v>141</v>
      </c>
      <c r="BE108" s="167">
        <f t="shared" si="4"/>
        <v>0</v>
      </c>
      <c r="BF108" s="167">
        <f t="shared" si="5"/>
        <v>0</v>
      </c>
      <c r="BG108" s="167">
        <f t="shared" si="6"/>
        <v>0</v>
      </c>
      <c r="BH108" s="167">
        <f t="shared" si="7"/>
        <v>0</v>
      </c>
      <c r="BI108" s="167">
        <f t="shared" si="8"/>
        <v>0</v>
      </c>
      <c r="BJ108" s="14" t="s">
        <v>79</v>
      </c>
      <c r="BK108" s="167">
        <f t="shared" si="9"/>
        <v>0</v>
      </c>
      <c r="BL108" s="14" t="s">
        <v>202</v>
      </c>
      <c r="BM108" s="166" t="s">
        <v>807</v>
      </c>
    </row>
    <row r="109" spans="1:65" s="2" customFormat="1" ht="24" customHeight="1">
      <c r="A109" s="31"/>
      <c r="B109" s="32"/>
      <c r="C109" s="154" t="s">
        <v>256</v>
      </c>
      <c r="D109" s="154" t="s">
        <v>135</v>
      </c>
      <c r="E109" s="155" t="s">
        <v>648</v>
      </c>
      <c r="F109" s="156" t="s">
        <v>649</v>
      </c>
      <c r="G109" s="157" t="s">
        <v>138</v>
      </c>
      <c r="H109" s="158">
        <v>1</v>
      </c>
      <c r="I109" s="159"/>
      <c r="J109" s="160">
        <f t="shared" si="0"/>
        <v>0</v>
      </c>
      <c r="K109" s="156" t="s">
        <v>139</v>
      </c>
      <c r="L109" s="161"/>
      <c r="M109" s="162" t="s">
        <v>19</v>
      </c>
      <c r="N109" s="163" t="s">
        <v>42</v>
      </c>
      <c r="O109" s="61"/>
      <c r="P109" s="164">
        <f t="shared" si="1"/>
        <v>0</v>
      </c>
      <c r="Q109" s="164">
        <v>0</v>
      </c>
      <c r="R109" s="164">
        <f t="shared" si="2"/>
        <v>0</v>
      </c>
      <c r="S109" s="164">
        <v>0</v>
      </c>
      <c r="T109" s="165">
        <f t="shared" si="3"/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66" t="s">
        <v>197</v>
      </c>
      <c r="AT109" s="166" t="s">
        <v>135</v>
      </c>
      <c r="AU109" s="166" t="s">
        <v>71</v>
      </c>
      <c r="AY109" s="14" t="s">
        <v>141</v>
      </c>
      <c r="BE109" s="167">
        <f t="shared" si="4"/>
        <v>0</v>
      </c>
      <c r="BF109" s="167">
        <f t="shared" si="5"/>
        <v>0</v>
      </c>
      <c r="BG109" s="167">
        <f t="shared" si="6"/>
        <v>0</v>
      </c>
      <c r="BH109" s="167">
        <f t="shared" si="7"/>
        <v>0</v>
      </c>
      <c r="BI109" s="167">
        <f t="shared" si="8"/>
        <v>0</v>
      </c>
      <c r="BJ109" s="14" t="s">
        <v>79</v>
      </c>
      <c r="BK109" s="167">
        <f t="shared" si="9"/>
        <v>0</v>
      </c>
      <c r="BL109" s="14" t="s">
        <v>197</v>
      </c>
      <c r="BM109" s="166" t="s">
        <v>808</v>
      </c>
    </row>
    <row r="110" spans="1:65" s="2" customFormat="1" ht="24" customHeight="1">
      <c r="A110" s="31"/>
      <c r="B110" s="32"/>
      <c r="C110" s="168" t="s">
        <v>260</v>
      </c>
      <c r="D110" s="168" t="s">
        <v>191</v>
      </c>
      <c r="E110" s="169" t="s">
        <v>257</v>
      </c>
      <c r="F110" s="170" t="s">
        <v>258</v>
      </c>
      <c r="G110" s="171" t="s">
        <v>138</v>
      </c>
      <c r="H110" s="172">
        <v>1</v>
      </c>
      <c r="I110" s="173"/>
      <c r="J110" s="174">
        <f t="shared" si="0"/>
        <v>0</v>
      </c>
      <c r="K110" s="170" t="s">
        <v>139</v>
      </c>
      <c r="L110" s="36"/>
      <c r="M110" s="175" t="s">
        <v>19</v>
      </c>
      <c r="N110" s="176" t="s">
        <v>42</v>
      </c>
      <c r="O110" s="61"/>
      <c r="P110" s="164">
        <f t="shared" si="1"/>
        <v>0</v>
      </c>
      <c r="Q110" s="164">
        <v>0</v>
      </c>
      <c r="R110" s="164">
        <f t="shared" si="2"/>
        <v>0</v>
      </c>
      <c r="S110" s="164">
        <v>0</v>
      </c>
      <c r="T110" s="165">
        <f t="shared" si="3"/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66" t="s">
        <v>202</v>
      </c>
      <c r="AT110" s="166" t="s">
        <v>191</v>
      </c>
      <c r="AU110" s="166" t="s">
        <v>71</v>
      </c>
      <c r="AY110" s="14" t="s">
        <v>141</v>
      </c>
      <c r="BE110" s="167">
        <f t="shared" si="4"/>
        <v>0</v>
      </c>
      <c r="BF110" s="167">
        <f t="shared" si="5"/>
        <v>0</v>
      </c>
      <c r="BG110" s="167">
        <f t="shared" si="6"/>
        <v>0</v>
      </c>
      <c r="BH110" s="167">
        <f t="shared" si="7"/>
        <v>0</v>
      </c>
      <c r="BI110" s="167">
        <f t="shared" si="8"/>
        <v>0</v>
      </c>
      <c r="BJ110" s="14" t="s">
        <v>79</v>
      </c>
      <c r="BK110" s="167">
        <f t="shared" si="9"/>
        <v>0</v>
      </c>
      <c r="BL110" s="14" t="s">
        <v>202</v>
      </c>
      <c r="BM110" s="166" t="s">
        <v>809</v>
      </c>
    </row>
    <row r="111" spans="1:65" s="2" customFormat="1" ht="24" customHeight="1">
      <c r="A111" s="31"/>
      <c r="B111" s="32"/>
      <c r="C111" s="168" t="s">
        <v>264</v>
      </c>
      <c r="D111" s="168" t="s">
        <v>191</v>
      </c>
      <c r="E111" s="169" t="s">
        <v>652</v>
      </c>
      <c r="F111" s="170" t="s">
        <v>653</v>
      </c>
      <c r="G111" s="171" t="s">
        <v>138</v>
      </c>
      <c r="H111" s="172">
        <v>1</v>
      </c>
      <c r="I111" s="173"/>
      <c r="J111" s="174">
        <f t="shared" si="0"/>
        <v>0</v>
      </c>
      <c r="K111" s="170" t="s">
        <v>139</v>
      </c>
      <c r="L111" s="36"/>
      <c r="M111" s="175" t="s">
        <v>19</v>
      </c>
      <c r="N111" s="176" t="s">
        <v>42</v>
      </c>
      <c r="O111" s="61"/>
      <c r="P111" s="164">
        <f t="shared" si="1"/>
        <v>0</v>
      </c>
      <c r="Q111" s="164">
        <v>0</v>
      </c>
      <c r="R111" s="164">
        <f t="shared" si="2"/>
        <v>0</v>
      </c>
      <c r="S111" s="164">
        <v>0</v>
      </c>
      <c r="T111" s="165">
        <f t="shared" si="3"/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66" t="s">
        <v>202</v>
      </c>
      <c r="AT111" s="166" t="s">
        <v>191</v>
      </c>
      <c r="AU111" s="166" t="s">
        <v>71</v>
      </c>
      <c r="AY111" s="14" t="s">
        <v>141</v>
      </c>
      <c r="BE111" s="167">
        <f t="shared" si="4"/>
        <v>0</v>
      </c>
      <c r="BF111" s="167">
        <f t="shared" si="5"/>
        <v>0</v>
      </c>
      <c r="BG111" s="167">
        <f t="shared" si="6"/>
        <v>0</v>
      </c>
      <c r="BH111" s="167">
        <f t="shared" si="7"/>
        <v>0</v>
      </c>
      <c r="BI111" s="167">
        <f t="shared" si="8"/>
        <v>0</v>
      </c>
      <c r="BJ111" s="14" t="s">
        <v>79</v>
      </c>
      <c r="BK111" s="167">
        <f t="shared" si="9"/>
        <v>0</v>
      </c>
      <c r="BL111" s="14" t="s">
        <v>202</v>
      </c>
      <c r="BM111" s="166" t="s">
        <v>810</v>
      </c>
    </row>
    <row r="112" spans="1:65" s="2" customFormat="1" ht="24" customHeight="1">
      <c r="A112" s="31"/>
      <c r="B112" s="32"/>
      <c r="C112" s="168" t="s">
        <v>268</v>
      </c>
      <c r="D112" s="168" t="s">
        <v>191</v>
      </c>
      <c r="E112" s="169" t="s">
        <v>655</v>
      </c>
      <c r="F112" s="170" t="s">
        <v>656</v>
      </c>
      <c r="G112" s="171" t="s">
        <v>138</v>
      </c>
      <c r="H112" s="172">
        <v>30</v>
      </c>
      <c r="I112" s="173"/>
      <c r="J112" s="174">
        <f t="shared" si="0"/>
        <v>0</v>
      </c>
      <c r="K112" s="170" t="s">
        <v>139</v>
      </c>
      <c r="L112" s="36"/>
      <c r="M112" s="175" t="s">
        <v>19</v>
      </c>
      <c r="N112" s="176" t="s">
        <v>42</v>
      </c>
      <c r="O112" s="61"/>
      <c r="P112" s="164">
        <f t="shared" si="1"/>
        <v>0</v>
      </c>
      <c r="Q112" s="164">
        <v>0</v>
      </c>
      <c r="R112" s="164">
        <f t="shared" si="2"/>
        <v>0</v>
      </c>
      <c r="S112" s="164">
        <v>0</v>
      </c>
      <c r="T112" s="165">
        <f t="shared" si="3"/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66" t="s">
        <v>202</v>
      </c>
      <c r="AT112" s="166" t="s">
        <v>191</v>
      </c>
      <c r="AU112" s="166" t="s">
        <v>71</v>
      </c>
      <c r="AY112" s="14" t="s">
        <v>141</v>
      </c>
      <c r="BE112" s="167">
        <f t="shared" si="4"/>
        <v>0</v>
      </c>
      <c r="BF112" s="167">
        <f t="shared" si="5"/>
        <v>0</v>
      </c>
      <c r="BG112" s="167">
        <f t="shared" si="6"/>
        <v>0</v>
      </c>
      <c r="BH112" s="167">
        <f t="shared" si="7"/>
        <v>0</v>
      </c>
      <c r="BI112" s="167">
        <f t="shared" si="8"/>
        <v>0</v>
      </c>
      <c r="BJ112" s="14" t="s">
        <v>79</v>
      </c>
      <c r="BK112" s="167">
        <f t="shared" si="9"/>
        <v>0</v>
      </c>
      <c r="BL112" s="14" t="s">
        <v>202</v>
      </c>
      <c r="BM112" s="166" t="s">
        <v>811</v>
      </c>
    </row>
    <row r="113" spans="1:65" s="2" customFormat="1" ht="24" customHeight="1">
      <c r="A113" s="31"/>
      <c r="B113" s="32"/>
      <c r="C113" s="168" t="s">
        <v>272</v>
      </c>
      <c r="D113" s="168" t="s">
        <v>191</v>
      </c>
      <c r="E113" s="169" t="s">
        <v>658</v>
      </c>
      <c r="F113" s="170" t="s">
        <v>659</v>
      </c>
      <c r="G113" s="171" t="s">
        <v>660</v>
      </c>
      <c r="H113" s="172">
        <v>6</v>
      </c>
      <c r="I113" s="173"/>
      <c r="J113" s="174">
        <f t="shared" si="0"/>
        <v>0</v>
      </c>
      <c r="K113" s="170" t="s">
        <v>139</v>
      </c>
      <c r="L113" s="36"/>
      <c r="M113" s="175" t="s">
        <v>19</v>
      </c>
      <c r="N113" s="176" t="s">
        <v>42</v>
      </c>
      <c r="O113" s="61"/>
      <c r="P113" s="164">
        <f t="shared" si="1"/>
        <v>0</v>
      </c>
      <c r="Q113" s="164">
        <v>0</v>
      </c>
      <c r="R113" s="164">
        <f t="shared" si="2"/>
        <v>0</v>
      </c>
      <c r="S113" s="164">
        <v>0</v>
      </c>
      <c r="T113" s="165">
        <f t="shared" si="3"/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66" t="s">
        <v>202</v>
      </c>
      <c r="AT113" s="166" t="s">
        <v>191</v>
      </c>
      <c r="AU113" s="166" t="s">
        <v>71</v>
      </c>
      <c r="AY113" s="14" t="s">
        <v>141</v>
      </c>
      <c r="BE113" s="167">
        <f t="shared" si="4"/>
        <v>0</v>
      </c>
      <c r="BF113" s="167">
        <f t="shared" si="5"/>
        <v>0</v>
      </c>
      <c r="BG113" s="167">
        <f t="shared" si="6"/>
        <v>0</v>
      </c>
      <c r="BH113" s="167">
        <f t="shared" si="7"/>
        <v>0</v>
      </c>
      <c r="BI113" s="167">
        <f t="shared" si="8"/>
        <v>0</v>
      </c>
      <c r="BJ113" s="14" t="s">
        <v>79</v>
      </c>
      <c r="BK113" s="167">
        <f t="shared" si="9"/>
        <v>0</v>
      </c>
      <c r="BL113" s="14" t="s">
        <v>202</v>
      </c>
      <c r="BM113" s="166" t="s">
        <v>812</v>
      </c>
    </row>
    <row r="114" spans="1:65" s="2" customFormat="1" ht="36" customHeight="1">
      <c r="A114" s="31"/>
      <c r="B114" s="32"/>
      <c r="C114" s="168" t="s">
        <v>276</v>
      </c>
      <c r="D114" s="168" t="s">
        <v>191</v>
      </c>
      <c r="E114" s="169" t="s">
        <v>662</v>
      </c>
      <c r="F114" s="170" t="s">
        <v>663</v>
      </c>
      <c r="G114" s="171" t="s">
        <v>660</v>
      </c>
      <c r="H114" s="172">
        <v>6</v>
      </c>
      <c r="I114" s="173"/>
      <c r="J114" s="174">
        <f t="shared" si="0"/>
        <v>0</v>
      </c>
      <c r="K114" s="170" t="s">
        <v>139</v>
      </c>
      <c r="L114" s="36"/>
      <c r="M114" s="175" t="s">
        <v>19</v>
      </c>
      <c r="N114" s="176" t="s">
        <v>42</v>
      </c>
      <c r="O114" s="61"/>
      <c r="P114" s="164">
        <f t="shared" si="1"/>
        <v>0</v>
      </c>
      <c r="Q114" s="164">
        <v>0</v>
      </c>
      <c r="R114" s="164">
        <f t="shared" si="2"/>
        <v>0</v>
      </c>
      <c r="S114" s="164">
        <v>0</v>
      </c>
      <c r="T114" s="165">
        <f t="shared" si="3"/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66" t="s">
        <v>202</v>
      </c>
      <c r="AT114" s="166" t="s">
        <v>191</v>
      </c>
      <c r="AU114" s="166" t="s">
        <v>71</v>
      </c>
      <c r="AY114" s="14" t="s">
        <v>141</v>
      </c>
      <c r="BE114" s="167">
        <f t="shared" si="4"/>
        <v>0</v>
      </c>
      <c r="BF114" s="167">
        <f t="shared" si="5"/>
        <v>0</v>
      </c>
      <c r="BG114" s="167">
        <f t="shared" si="6"/>
        <v>0</v>
      </c>
      <c r="BH114" s="167">
        <f t="shared" si="7"/>
        <v>0</v>
      </c>
      <c r="BI114" s="167">
        <f t="shared" si="8"/>
        <v>0</v>
      </c>
      <c r="BJ114" s="14" t="s">
        <v>79</v>
      </c>
      <c r="BK114" s="167">
        <f t="shared" si="9"/>
        <v>0</v>
      </c>
      <c r="BL114" s="14" t="s">
        <v>202</v>
      </c>
      <c r="BM114" s="166" t="s">
        <v>813</v>
      </c>
    </row>
    <row r="115" spans="1:65" s="2" customFormat="1" ht="24" customHeight="1">
      <c r="A115" s="31"/>
      <c r="B115" s="32"/>
      <c r="C115" s="168" t="s">
        <v>280</v>
      </c>
      <c r="D115" s="168" t="s">
        <v>191</v>
      </c>
      <c r="E115" s="169" t="s">
        <v>665</v>
      </c>
      <c r="F115" s="170" t="s">
        <v>666</v>
      </c>
      <c r="G115" s="171" t="s">
        <v>660</v>
      </c>
      <c r="H115" s="172">
        <v>6</v>
      </c>
      <c r="I115" s="173"/>
      <c r="J115" s="174">
        <f t="shared" si="0"/>
        <v>0</v>
      </c>
      <c r="K115" s="170" t="s">
        <v>139</v>
      </c>
      <c r="L115" s="36"/>
      <c r="M115" s="175" t="s">
        <v>19</v>
      </c>
      <c r="N115" s="176" t="s">
        <v>42</v>
      </c>
      <c r="O115" s="61"/>
      <c r="P115" s="164">
        <f t="shared" si="1"/>
        <v>0</v>
      </c>
      <c r="Q115" s="164">
        <v>0</v>
      </c>
      <c r="R115" s="164">
        <f t="shared" si="2"/>
        <v>0</v>
      </c>
      <c r="S115" s="164">
        <v>0</v>
      </c>
      <c r="T115" s="165">
        <f t="shared" si="3"/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66" t="s">
        <v>202</v>
      </c>
      <c r="AT115" s="166" t="s">
        <v>191</v>
      </c>
      <c r="AU115" s="166" t="s">
        <v>71</v>
      </c>
      <c r="AY115" s="14" t="s">
        <v>141</v>
      </c>
      <c r="BE115" s="167">
        <f t="shared" si="4"/>
        <v>0</v>
      </c>
      <c r="BF115" s="167">
        <f t="shared" si="5"/>
        <v>0</v>
      </c>
      <c r="BG115" s="167">
        <f t="shared" si="6"/>
        <v>0</v>
      </c>
      <c r="BH115" s="167">
        <f t="shared" si="7"/>
        <v>0</v>
      </c>
      <c r="BI115" s="167">
        <f t="shared" si="8"/>
        <v>0</v>
      </c>
      <c r="BJ115" s="14" t="s">
        <v>79</v>
      </c>
      <c r="BK115" s="167">
        <f t="shared" si="9"/>
        <v>0</v>
      </c>
      <c r="BL115" s="14" t="s">
        <v>202</v>
      </c>
      <c r="BM115" s="166" t="s">
        <v>814</v>
      </c>
    </row>
    <row r="116" spans="1:65" s="2" customFormat="1" ht="24" customHeight="1">
      <c r="A116" s="31"/>
      <c r="B116" s="32"/>
      <c r="C116" s="168" t="s">
        <v>284</v>
      </c>
      <c r="D116" s="168" t="s">
        <v>191</v>
      </c>
      <c r="E116" s="169" t="s">
        <v>668</v>
      </c>
      <c r="F116" s="170" t="s">
        <v>669</v>
      </c>
      <c r="G116" s="171" t="s">
        <v>660</v>
      </c>
      <c r="H116" s="172">
        <v>5</v>
      </c>
      <c r="I116" s="173"/>
      <c r="J116" s="174">
        <f t="shared" si="0"/>
        <v>0</v>
      </c>
      <c r="K116" s="170" t="s">
        <v>139</v>
      </c>
      <c r="L116" s="36"/>
      <c r="M116" s="175" t="s">
        <v>19</v>
      </c>
      <c r="N116" s="176" t="s">
        <v>42</v>
      </c>
      <c r="O116" s="61"/>
      <c r="P116" s="164">
        <f t="shared" si="1"/>
        <v>0</v>
      </c>
      <c r="Q116" s="164">
        <v>0</v>
      </c>
      <c r="R116" s="164">
        <f t="shared" si="2"/>
        <v>0</v>
      </c>
      <c r="S116" s="164">
        <v>0</v>
      </c>
      <c r="T116" s="165">
        <f t="shared" si="3"/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66" t="s">
        <v>202</v>
      </c>
      <c r="AT116" s="166" t="s">
        <v>191</v>
      </c>
      <c r="AU116" s="166" t="s">
        <v>71</v>
      </c>
      <c r="AY116" s="14" t="s">
        <v>141</v>
      </c>
      <c r="BE116" s="167">
        <f t="shared" si="4"/>
        <v>0</v>
      </c>
      <c r="BF116" s="167">
        <f t="shared" si="5"/>
        <v>0</v>
      </c>
      <c r="BG116" s="167">
        <f t="shared" si="6"/>
        <v>0</v>
      </c>
      <c r="BH116" s="167">
        <f t="shared" si="7"/>
        <v>0</v>
      </c>
      <c r="BI116" s="167">
        <f t="shared" si="8"/>
        <v>0</v>
      </c>
      <c r="BJ116" s="14" t="s">
        <v>79</v>
      </c>
      <c r="BK116" s="167">
        <f t="shared" si="9"/>
        <v>0</v>
      </c>
      <c r="BL116" s="14" t="s">
        <v>202</v>
      </c>
      <c r="BM116" s="166" t="s">
        <v>815</v>
      </c>
    </row>
    <row r="117" spans="1:65" s="2" customFormat="1" ht="24" customHeight="1">
      <c r="A117" s="31"/>
      <c r="B117" s="32"/>
      <c r="C117" s="168" t="s">
        <v>288</v>
      </c>
      <c r="D117" s="168" t="s">
        <v>191</v>
      </c>
      <c r="E117" s="169" t="s">
        <v>671</v>
      </c>
      <c r="F117" s="170" t="s">
        <v>672</v>
      </c>
      <c r="G117" s="171" t="s">
        <v>188</v>
      </c>
      <c r="H117" s="172">
        <v>10</v>
      </c>
      <c r="I117" s="173"/>
      <c r="J117" s="174">
        <f t="shared" si="0"/>
        <v>0</v>
      </c>
      <c r="K117" s="170" t="s">
        <v>139</v>
      </c>
      <c r="L117" s="36"/>
      <c r="M117" s="175" t="s">
        <v>19</v>
      </c>
      <c r="N117" s="176" t="s">
        <v>42</v>
      </c>
      <c r="O117" s="61"/>
      <c r="P117" s="164">
        <f t="shared" si="1"/>
        <v>0</v>
      </c>
      <c r="Q117" s="164">
        <v>0</v>
      </c>
      <c r="R117" s="164">
        <f t="shared" si="2"/>
        <v>0</v>
      </c>
      <c r="S117" s="164">
        <v>0</v>
      </c>
      <c r="T117" s="165">
        <f t="shared" si="3"/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66" t="s">
        <v>202</v>
      </c>
      <c r="AT117" s="166" t="s">
        <v>191</v>
      </c>
      <c r="AU117" s="166" t="s">
        <v>71</v>
      </c>
      <c r="AY117" s="14" t="s">
        <v>141</v>
      </c>
      <c r="BE117" s="167">
        <f t="shared" si="4"/>
        <v>0</v>
      </c>
      <c r="BF117" s="167">
        <f t="shared" si="5"/>
        <v>0</v>
      </c>
      <c r="BG117" s="167">
        <f t="shared" si="6"/>
        <v>0</v>
      </c>
      <c r="BH117" s="167">
        <f t="shared" si="7"/>
        <v>0</v>
      </c>
      <c r="BI117" s="167">
        <f t="shared" si="8"/>
        <v>0</v>
      </c>
      <c r="BJ117" s="14" t="s">
        <v>79</v>
      </c>
      <c r="BK117" s="167">
        <f t="shared" si="9"/>
        <v>0</v>
      </c>
      <c r="BL117" s="14" t="s">
        <v>202</v>
      </c>
      <c r="BM117" s="166" t="s">
        <v>816</v>
      </c>
    </row>
    <row r="118" spans="1:65" s="2" customFormat="1" ht="24" customHeight="1">
      <c r="A118" s="31"/>
      <c r="B118" s="32"/>
      <c r="C118" s="154" t="s">
        <v>292</v>
      </c>
      <c r="D118" s="154" t="s">
        <v>135</v>
      </c>
      <c r="E118" s="155" t="s">
        <v>674</v>
      </c>
      <c r="F118" s="156" t="s">
        <v>675</v>
      </c>
      <c r="G118" s="157" t="s">
        <v>188</v>
      </c>
      <c r="H118" s="158">
        <v>10</v>
      </c>
      <c r="I118" s="159"/>
      <c r="J118" s="160">
        <f t="shared" si="0"/>
        <v>0</v>
      </c>
      <c r="K118" s="156" t="s">
        <v>139</v>
      </c>
      <c r="L118" s="161"/>
      <c r="M118" s="162" t="s">
        <v>19</v>
      </c>
      <c r="N118" s="163" t="s">
        <v>42</v>
      </c>
      <c r="O118" s="61"/>
      <c r="P118" s="164">
        <f t="shared" si="1"/>
        <v>0</v>
      </c>
      <c r="Q118" s="164">
        <v>0</v>
      </c>
      <c r="R118" s="164">
        <f t="shared" si="2"/>
        <v>0</v>
      </c>
      <c r="S118" s="164">
        <v>0</v>
      </c>
      <c r="T118" s="165">
        <f t="shared" si="3"/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66" t="s">
        <v>197</v>
      </c>
      <c r="AT118" s="166" t="s">
        <v>135</v>
      </c>
      <c r="AU118" s="166" t="s">
        <v>71</v>
      </c>
      <c r="AY118" s="14" t="s">
        <v>141</v>
      </c>
      <c r="BE118" s="167">
        <f t="shared" si="4"/>
        <v>0</v>
      </c>
      <c r="BF118" s="167">
        <f t="shared" si="5"/>
        <v>0</v>
      </c>
      <c r="BG118" s="167">
        <f t="shared" si="6"/>
        <v>0</v>
      </c>
      <c r="BH118" s="167">
        <f t="shared" si="7"/>
        <v>0</v>
      </c>
      <c r="BI118" s="167">
        <f t="shared" si="8"/>
        <v>0</v>
      </c>
      <c r="BJ118" s="14" t="s">
        <v>79</v>
      </c>
      <c r="BK118" s="167">
        <f t="shared" si="9"/>
        <v>0</v>
      </c>
      <c r="BL118" s="14" t="s">
        <v>197</v>
      </c>
      <c r="BM118" s="166" t="s">
        <v>817</v>
      </c>
    </row>
    <row r="119" spans="1:65" s="2" customFormat="1" ht="24" customHeight="1">
      <c r="A119" s="31"/>
      <c r="B119" s="32"/>
      <c r="C119" s="168" t="s">
        <v>296</v>
      </c>
      <c r="D119" s="168" t="s">
        <v>191</v>
      </c>
      <c r="E119" s="169" t="s">
        <v>677</v>
      </c>
      <c r="F119" s="170" t="s">
        <v>678</v>
      </c>
      <c r="G119" s="171" t="s">
        <v>138</v>
      </c>
      <c r="H119" s="172">
        <v>60</v>
      </c>
      <c r="I119" s="173"/>
      <c r="J119" s="174">
        <f t="shared" si="0"/>
        <v>0</v>
      </c>
      <c r="K119" s="170" t="s">
        <v>139</v>
      </c>
      <c r="L119" s="36"/>
      <c r="M119" s="175" t="s">
        <v>19</v>
      </c>
      <c r="N119" s="176" t="s">
        <v>42</v>
      </c>
      <c r="O119" s="61"/>
      <c r="P119" s="164">
        <f t="shared" si="1"/>
        <v>0</v>
      </c>
      <c r="Q119" s="164">
        <v>0</v>
      </c>
      <c r="R119" s="164">
        <f t="shared" si="2"/>
        <v>0</v>
      </c>
      <c r="S119" s="164">
        <v>0</v>
      </c>
      <c r="T119" s="165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66" t="s">
        <v>202</v>
      </c>
      <c r="AT119" s="166" t="s">
        <v>191</v>
      </c>
      <c r="AU119" s="166" t="s">
        <v>71</v>
      </c>
      <c r="AY119" s="14" t="s">
        <v>141</v>
      </c>
      <c r="BE119" s="167">
        <f t="shared" si="4"/>
        <v>0</v>
      </c>
      <c r="BF119" s="167">
        <f t="shared" si="5"/>
        <v>0</v>
      </c>
      <c r="BG119" s="167">
        <f t="shared" si="6"/>
        <v>0</v>
      </c>
      <c r="BH119" s="167">
        <f t="shared" si="7"/>
        <v>0</v>
      </c>
      <c r="BI119" s="167">
        <f t="shared" si="8"/>
        <v>0</v>
      </c>
      <c r="BJ119" s="14" t="s">
        <v>79</v>
      </c>
      <c r="BK119" s="167">
        <f t="shared" si="9"/>
        <v>0</v>
      </c>
      <c r="BL119" s="14" t="s">
        <v>202</v>
      </c>
      <c r="BM119" s="166" t="s">
        <v>818</v>
      </c>
    </row>
    <row r="120" spans="1:65" s="2" customFormat="1" ht="24" customHeight="1">
      <c r="A120" s="31"/>
      <c r="B120" s="32"/>
      <c r="C120" s="168" t="s">
        <v>431</v>
      </c>
      <c r="D120" s="168" t="s">
        <v>191</v>
      </c>
      <c r="E120" s="169" t="s">
        <v>680</v>
      </c>
      <c r="F120" s="170" t="s">
        <v>681</v>
      </c>
      <c r="G120" s="171" t="s">
        <v>138</v>
      </c>
      <c r="H120" s="172">
        <v>30</v>
      </c>
      <c r="I120" s="173"/>
      <c r="J120" s="174">
        <f t="shared" si="0"/>
        <v>0</v>
      </c>
      <c r="K120" s="170" t="s">
        <v>139</v>
      </c>
      <c r="L120" s="36"/>
      <c r="M120" s="175" t="s">
        <v>19</v>
      </c>
      <c r="N120" s="176" t="s">
        <v>42</v>
      </c>
      <c r="O120" s="61"/>
      <c r="P120" s="164">
        <f t="shared" si="1"/>
        <v>0</v>
      </c>
      <c r="Q120" s="164">
        <v>0</v>
      </c>
      <c r="R120" s="164">
        <f t="shared" si="2"/>
        <v>0</v>
      </c>
      <c r="S120" s="164">
        <v>0</v>
      </c>
      <c r="T120" s="165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66" t="s">
        <v>202</v>
      </c>
      <c r="AT120" s="166" t="s">
        <v>191</v>
      </c>
      <c r="AU120" s="166" t="s">
        <v>71</v>
      </c>
      <c r="AY120" s="14" t="s">
        <v>141</v>
      </c>
      <c r="BE120" s="167">
        <f t="shared" si="4"/>
        <v>0</v>
      </c>
      <c r="BF120" s="167">
        <f t="shared" si="5"/>
        <v>0</v>
      </c>
      <c r="BG120" s="167">
        <f t="shared" si="6"/>
        <v>0</v>
      </c>
      <c r="BH120" s="167">
        <f t="shared" si="7"/>
        <v>0</v>
      </c>
      <c r="BI120" s="167">
        <f t="shared" si="8"/>
        <v>0</v>
      </c>
      <c r="BJ120" s="14" t="s">
        <v>79</v>
      </c>
      <c r="BK120" s="167">
        <f t="shared" si="9"/>
        <v>0</v>
      </c>
      <c r="BL120" s="14" t="s">
        <v>202</v>
      </c>
      <c r="BM120" s="166" t="s">
        <v>819</v>
      </c>
    </row>
    <row r="121" spans="1:65" s="2" customFormat="1" ht="24" customHeight="1">
      <c r="A121" s="31"/>
      <c r="B121" s="32"/>
      <c r="C121" s="168" t="s">
        <v>433</v>
      </c>
      <c r="D121" s="168" t="s">
        <v>191</v>
      </c>
      <c r="E121" s="169" t="s">
        <v>683</v>
      </c>
      <c r="F121" s="170" t="s">
        <v>684</v>
      </c>
      <c r="G121" s="171" t="s">
        <v>138</v>
      </c>
      <c r="H121" s="172">
        <v>8</v>
      </c>
      <c r="I121" s="173"/>
      <c r="J121" s="174">
        <f t="shared" si="0"/>
        <v>0</v>
      </c>
      <c r="K121" s="170" t="s">
        <v>139</v>
      </c>
      <c r="L121" s="36"/>
      <c r="M121" s="175" t="s">
        <v>19</v>
      </c>
      <c r="N121" s="176" t="s">
        <v>42</v>
      </c>
      <c r="O121" s="61"/>
      <c r="P121" s="164">
        <f t="shared" si="1"/>
        <v>0</v>
      </c>
      <c r="Q121" s="164">
        <v>0</v>
      </c>
      <c r="R121" s="164">
        <f t="shared" si="2"/>
        <v>0</v>
      </c>
      <c r="S121" s="164">
        <v>0</v>
      </c>
      <c r="T121" s="165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66" t="s">
        <v>202</v>
      </c>
      <c r="AT121" s="166" t="s">
        <v>191</v>
      </c>
      <c r="AU121" s="166" t="s">
        <v>71</v>
      </c>
      <c r="AY121" s="14" t="s">
        <v>141</v>
      </c>
      <c r="BE121" s="167">
        <f t="shared" si="4"/>
        <v>0</v>
      </c>
      <c r="BF121" s="167">
        <f t="shared" si="5"/>
        <v>0</v>
      </c>
      <c r="BG121" s="167">
        <f t="shared" si="6"/>
        <v>0</v>
      </c>
      <c r="BH121" s="167">
        <f t="shared" si="7"/>
        <v>0</v>
      </c>
      <c r="BI121" s="167">
        <f t="shared" si="8"/>
        <v>0</v>
      </c>
      <c r="BJ121" s="14" t="s">
        <v>79</v>
      </c>
      <c r="BK121" s="167">
        <f t="shared" si="9"/>
        <v>0</v>
      </c>
      <c r="BL121" s="14" t="s">
        <v>202</v>
      </c>
      <c r="BM121" s="166" t="s">
        <v>820</v>
      </c>
    </row>
    <row r="122" spans="1:65" s="2" customFormat="1" ht="24" customHeight="1">
      <c r="A122" s="31"/>
      <c r="B122" s="32"/>
      <c r="C122" s="154" t="s">
        <v>686</v>
      </c>
      <c r="D122" s="154" t="s">
        <v>135</v>
      </c>
      <c r="E122" s="155" t="s">
        <v>687</v>
      </c>
      <c r="F122" s="156" t="s">
        <v>688</v>
      </c>
      <c r="G122" s="157" t="s">
        <v>138</v>
      </c>
      <c r="H122" s="158">
        <v>8</v>
      </c>
      <c r="I122" s="159"/>
      <c r="J122" s="160">
        <f t="shared" si="0"/>
        <v>0</v>
      </c>
      <c r="K122" s="156" t="s">
        <v>139</v>
      </c>
      <c r="L122" s="161"/>
      <c r="M122" s="203" t="s">
        <v>19</v>
      </c>
      <c r="N122" s="204" t="s">
        <v>42</v>
      </c>
      <c r="O122" s="179"/>
      <c r="P122" s="180">
        <f t="shared" si="1"/>
        <v>0</v>
      </c>
      <c r="Q122" s="180">
        <v>0</v>
      </c>
      <c r="R122" s="180">
        <f t="shared" si="2"/>
        <v>0</v>
      </c>
      <c r="S122" s="180">
        <v>0</v>
      </c>
      <c r="T122" s="181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66" t="s">
        <v>197</v>
      </c>
      <c r="AT122" s="166" t="s">
        <v>135</v>
      </c>
      <c r="AU122" s="166" t="s">
        <v>71</v>
      </c>
      <c r="AY122" s="14" t="s">
        <v>141</v>
      </c>
      <c r="BE122" s="167">
        <f t="shared" si="4"/>
        <v>0</v>
      </c>
      <c r="BF122" s="167">
        <f t="shared" si="5"/>
        <v>0</v>
      </c>
      <c r="BG122" s="167">
        <f t="shared" si="6"/>
        <v>0</v>
      </c>
      <c r="BH122" s="167">
        <f t="shared" si="7"/>
        <v>0</v>
      </c>
      <c r="BI122" s="167">
        <f t="shared" si="8"/>
        <v>0</v>
      </c>
      <c r="BJ122" s="14" t="s">
        <v>79</v>
      </c>
      <c r="BK122" s="167">
        <f t="shared" si="9"/>
        <v>0</v>
      </c>
      <c r="BL122" s="14" t="s">
        <v>197</v>
      </c>
      <c r="BM122" s="166" t="s">
        <v>821</v>
      </c>
    </row>
    <row r="123" spans="1:65" s="2" customFormat="1" ht="6.95" customHeight="1">
      <c r="A123" s="31"/>
      <c r="B123" s="44"/>
      <c r="C123" s="45"/>
      <c r="D123" s="45"/>
      <c r="E123" s="45"/>
      <c r="F123" s="45"/>
      <c r="G123" s="45"/>
      <c r="H123" s="45"/>
      <c r="I123" s="133"/>
      <c r="J123" s="45"/>
      <c r="K123" s="45"/>
      <c r="L123" s="36"/>
      <c r="M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</sheetData>
  <sheetProtection algorithmName="SHA-512" hashValue="RGhp3kYn77oyXT3lfgacUgkHaCMAV78kBBdS3mLGi7tAMo1ClcBpQVra50bZ5z2wf6+fJ2H6EFDHv5xBd0aJOg==" saltValue="bFeitJVBO5sWzAERURZzTEThjHCpPdS6xOmBDkknlfryitqCXZB65YFgJfcUBZwEdp4eCi/UgOwH4L0UX8OcXw==" spinCount="100000" sheet="1" objects="1" scenarios="1" formatColumns="0" formatRows="0" autoFilter="0"/>
  <autoFilter ref="C78:K122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8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4" t="s">
        <v>111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7"/>
      <c r="AT3" s="14" t="s">
        <v>81</v>
      </c>
    </row>
    <row r="4" spans="1:46" s="1" customFormat="1" ht="24.95" customHeight="1">
      <c r="B4" s="17"/>
      <c r="D4" s="102" t="s">
        <v>115</v>
      </c>
      <c r="I4" s="98"/>
      <c r="L4" s="17"/>
      <c r="M4" s="103" t="s">
        <v>10</v>
      </c>
      <c r="AT4" s="14" t="s">
        <v>4</v>
      </c>
    </row>
    <row r="5" spans="1:46" s="1" customFormat="1" ht="6.95" customHeight="1">
      <c r="B5" s="17"/>
      <c r="I5" s="98"/>
      <c r="L5" s="17"/>
    </row>
    <row r="6" spans="1:46" s="1" customFormat="1" ht="12" customHeight="1">
      <c r="B6" s="17"/>
      <c r="D6" s="104" t="s">
        <v>16</v>
      </c>
      <c r="I6" s="98"/>
      <c r="L6" s="17"/>
    </row>
    <row r="7" spans="1:46" s="1" customFormat="1" ht="16.5" customHeight="1">
      <c r="B7" s="17"/>
      <c r="E7" s="323" t="str">
        <f>'Rekapitulace stavby'!K6</f>
        <v>Oprava DŘT v úseku Pohled - Břeclav - Hodonín</v>
      </c>
      <c r="F7" s="324"/>
      <c r="G7" s="324"/>
      <c r="H7" s="324"/>
      <c r="I7" s="98"/>
      <c r="L7" s="17"/>
    </row>
    <row r="8" spans="1:46" s="2" customFormat="1" ht="12" customHeight="1">
      <c r="A8" s="31"/>
      <c r="B8" s="36"/>
      <c r="C8" s="31"/>
      <c r="D8" s="104" t="s">
        <v>116</v>
      </c>
      <c r="E8" s="31"/>
      <c r="F8" s="31"/>
      <c r="G8" s="31"/>
      <c r="H8" s="31"/>
      <c r="I8" s="105"/>
      <c r="J8" s="31"/>
      <c r="K8" s="31"/>
      <c r="L8" s="106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25" t="s">
        <v>822</v>
      </c>
      <c r="F9" s="326"/>
      <c r="G9" s="326"/>
      <c r="H9" s="326"/>
      <c r="I9" s="105"/>
      <c r="J9" s="31"/>
      <c r="K9" s="31"/>
      <c r="L9" s="106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05"/>
      <c r="J10" s="31"/>
      <c r="K10" s="31"/>
      <c r="L10" s="10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4" t="s">
        <v>18</v>
      </c>
      <c r="E11" s="31"/>
      <c r="F11" s="107" t="s">
        <v>19</v>
      </c>
      <c r="G11" s="31"/>
      <c r="H11" s="31"/>
      <c r="I11" s="108" t="s">
        <v>20</v>
      </c>
      <c r="J11" s="107" t="s">
        <v>19</v>
      </c>
      <c r="K11" s="31"/>
      <c r="L11" s="106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21</v>
      </c>
      <c r="E12" s="31"/>
      <c r="F12" s="107" t="s">
        <v>22</v>
      </c>
      <c r="G12" s="31"/>
      <c r="H12" s="31"/>
      <c r="I12" s="108" t="s">
        <v>23</v>
      </c>
      <c r="J12" s="109" t="str">
        <f>'Rekapitulace stavby'!AN8</f>
        <v>23. 10. 2019</v>
      </c>
      <c r="K12" s="31"/>
      <c r="L12" s="106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5"/>
      <c r="J13" s="31"/>
      <c r="K13" s="31"/>
      <c r="L13" s="106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4" t="s">
        <v>25</v>
      </c>
      <c r="E14" s="31"/>
      <c r="F14" s="31"/>
      <c r="G14" s="31"/>
      <c r="H14" s="31"/>
      <c r="I14" s="108" t="s">
        <v>26</v>
      </c>
      <c r="J14" s="107" t="s">
        <v>19</v>
      </c>
      <c r="K14" s="31"/>
      <c r="L14" s="106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">
        <v>27</v>
      </c>
      <c r="F15" s="31"/>
      <c r="G15" s="31"/>
      <c r="H15" s="31"/>
      <c r="I15" s="108" t="s">
        <v>28</v>
      </c>
      <c r="J15" s="107" t="s">
        <v>19</v>
      </c>
      <c r="K15" s="31"/>
      <c r="L15" s="106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5"/>
      <c r="J16" s="31"/>
      <c r="K16" s="31"/>
      <c r="L16" s="106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4" t="s">
        <v>29</v>
      </c>
      <c r="E17" s="31"/>
      <c r="F17" s="31"/>
      <c r="G17" s="31"/>
      <c r="H17" s="31"/>
      <c r="I17" s="108" t="s">
        <v>26</v>
      </c>
      <c r="J17" s="27" t="str">
        <f>'Rekapitulace stavby'!AN13</f>
        <v>Vyplň údaj</v>
      </c>
      <c r="K17" s="31"/>
      <c r="L17" s="106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27" t="str">
        <f>'Rekapitulace stavby'!E14</f>
        <v>Vyplň údaj</v>
      </c>
      <c r="F18" s="328"/>
      <c r="G18" s="328"/>
      <c r="H18" s="328"/>
      <c r="I18" s="108" t="s">
        <v>28</v>
      </c>
      <c r="J18" s="27" t="str">
        <f>'Rekapitulace stavby'!AN14</f>
        <v>Vyplň údaj</v>
      </c>
      <c r="K18" s="31"/>
      <c r="L18" s="106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5"/>
      <c r="J19" s="31"/>
      <c r="K19" s="31"/>
      <c r="L19" s="106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4" t="s">
        <v>31</v>
      </c>
      <c r="E20" s="31"/>
      <c r="F20" s="31"/>
      <c r="G20" s="31"/>
      <c r="H20" s="31"/>
      <c r="I20" s="108" t="s">
        <v>26</v>
      </c>
      <c r="J20" s="107" t="str">
        <f>IF('Rekapitulace stavby'!AN16="","",'Rekapitulace stavby'!AN16)</f>
        <v/>
      </c>
      <c r="K20" s="31"/>
      <c r="L20" s="106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tr">
        <f>IF('Rekapitulace stavby'!E17="","",'Rekapitulace stavby'!E17)</f>
        <v xml:space="preserve"> </v>
      </c>
      <c r="F21" s="31"/>
      <c r="G21" s="31"/>
      <c r="H21" s="31"/>
      <c r="I21" s="108" t="s">
        <v>28</v>
      </c>
      <c r="J21" s="107" t="str">
        <f>IF('Rekapitulace stavby'!AN17="","",'Rekapitulace stavby'!AN17)</f>
        <v/>
      </c>
      <c r="K21" s="31"/>
      <c r="L21" s="106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5"/>
      <c r="J22" s="31"/>
      <c r="K22" s="31"/>
      <c r="L22" s="106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4" t="s">
        <v>34</v>
      </c>
      <c r="E23" s="31"/>
      <c r="F23" s="31"/>
      <c r="G23" s="31"/>
      <c r="H23" s="31"/>
      <c r="I23" s="108" t="s">
        <v>26</v>
      </c>
      <c r="J23" s="107" t="str">
        <f>IF('Rekapitulace stavby'!AN19="","",'Rekapitulace stavby'!AN19)</f>
        <v/>
      </c>
      <c r="K23" s="31"/>
      <c r="L23" s="106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tr">
        <f>IF('Rekapitulace stavby'!E20="","",'Rekapitulace stavby'!E20)</f>
        <v xml:space="preserve"> </v>
      </c>
      <c r="F24" s="31"/>
      <c r="G24" s="31"/>
      <c r="H24" s="31"/>
      <c r="I24" s="108" t="s">
        <v>28</v>
      </c>
      <c r="J24" s="107" t="str">
        <f>IF('Rekapitulace stavby'!AN20="","",'Rekapitulace stavby'!AN20)</f>
        <v/>
      </c>
      <c r="K24" s="31"/>
      <c r="L24" s="106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5"/>
      <c r="J25" s="31"/>
      <c r="K25" s="31"/>
      <c r="L25" s="106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4" t="s">
        <v>35</v>
      </c>
      <c r="E26" s="31"/>
      <c r="F26" s="31"/>
      <c r="G26" s="31"/>
      <c r="H26" s="31"/>
      <c r="I26" s="105"/>
      <c r="J26" s="31"/>
      <c r="K26" s="31"/>
      <c r="L26" s="106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0"/>
      <c r="B27" s="111"/>
      <c r="C27" s="110"/>
      <c r="D27" s="110"/>
      <c r="E27" s="329" t="s">
        <v>19</v>
      </c>
      <c r="F27" s="329"/>
      <c r="G27" s="329"/>
      <c r="H27" s="329"/>
      <c r="I27" s="112"/>
      <c r="J27" s="110"/>
      <c r="K27" s="110"/>
      <c r="L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5"/>
      <c r="J28" s="31"/>
      <c r="K28" s="31"/>
      <c r="L28" s="106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4"/>
      <c r="E29" s="114"/>
      <c r="F29" s="114"/>
      <c r="G29" s="114"/>
      <c r="H29" s="114"/>
      <c r="I29" s="115"/>
      <c r="J29" s="114"/>
      <c r="K29" s="114"/>
      <c r="L29" s="106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105"/>
      <c r="J30" s="117">
        <f>ROUND(J79, 2)</f>
        <v>0</v>
      </c>
      <c r="K30" s="31"/>
      <c r="L30" s="106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4"/>
      <c r="E31" s="114"/>
      <c r="F31" s="114"/>
      <c r="G31" s="114"/>
      <c r="H31" s="114"/>
      <c r="I31" s="115"/>
      <c r="J31" s="114"/>
      <c r="K31" s="114"/>
      <c r="L31" s="106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9" t="s">
        <v>38</v>
      </c>
      <c r="J32" s="118" t="s">
        <v>40</v>
      </c>
      <c r="K32" s="31"/>
      <c r="L32" s="106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0" t="s">
        <v>41</v>
      </c>
      <c r="E33" s="104" t="s">
        <v>42</v>
      </c>
      <c r="F33" s="121">
        <f>ROUND((SUM(BE79:BE124)),  2)</f>
        <v>0</v>
      </c>
      <c r="G33" s="31"/>
      <c r="H33" s="31"/>
      <c r="I33" s="122">
        <v>0.21</v>
      </c>
      <c r="J33" s="121">
        <f>ROUND(((SUM(BE79:BE124))*I33),  2)</f>
        <v>0</v>
      </c>
      <c r="K33" s="31"/>
      <c r="L33" s="106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4" t="s">
        <v>43</v>
      </c>
      <c r="F34" s="121">
        <f>ROUND((SUM(BF79:BF124)),  2)</f>
        <v>0</v>
      </c>
      <c r="G34" s="31"/>
      <c r="H34" s="31"/>
      <c r="I34" s="122">
        <v>0.15</v>
      </c>
      <c r="J34" s="121">
        <f>ROUND(((SUM(BF79:BF124))*I34),  2)</f>
        <v>0</v>
      </c>
      <c r="K34" s="31"/>
      <c r="L34" s="106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44</v>
      </c>
      <c r="F35" s="121">
        <f>ROUND((SUM(BG79:BG124)),  2)</f>
        <v>0</v>
      </c>
      <c r="G35" s="31"/>
      <c r="H35" s="31"/>
      <c r="I35" s="122">
        <v>0.21</v>
      </c>
      <c r="J35" s="121">
        <f>0</f>
        <v>0</v>
      </c>
      <c r="K35" s="31"/>
      <c r="L35" s="106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4" t="s">
        <v>45</v>
      </c>
      <c r="F36" s="121">
        <f>ROUND((SUM(BH79:BH124)),  2)</f>
        <v>0</v>
      </c>
      <c r="G36" s="31"/>
      <c r="H36" s="31"/>
      <c r="I36" s="122">
        <v>0.15</v>
      </c>
      <c r="J36" s="121">
        <f>0</f>
        <v>0</v>
      </c>
      <c r="K36" s="31"/>
      <c r="L36" s="106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4" t="s">
        <v>46</v>
      </c>
      <c r="F37" s="121">
        <f>ROUND((SUM(BI79:BI124)),  2)</f>
        <v>0</v>
      </c>
      <c r="G37" s="31"/>
      <c r="H37" s="31"/>
      <c r="I37" s="122">
        <v>0</v>
      </c>
      <c r="J37" s="121">
        <f>0</f>
        <v>0</v>
      </c>
      <c r="K37" s="31"/>
      <c r="L37" s="106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05"/>
      <c r="J38" s="31"/>
      <c r="K38" s="31"/>
      <c r="L38" s="106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3"/>
      <c r="D39" s="124" t="s">
        <v>47</v>
      </c>
      <c r="E39" s="125"/>
      <c r="F39" s="125"/>
      <c r="G39" s="126" t="s">
        <v>48</v>
      </c>
      <c r="H39" s="127" t="s">
        <v>49</v>
      </c>
      <c r="I39" s="128"/>
      <c r="J39" s="129">
        <f>SUM(J30:J37)</f>
        <v>0</v>
      </c>
      <c r="K39" s="130"/>
      <c r="L39" s="106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106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106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118</v>
      </c>
      <c r="D45" s="33"/>
      <c r="E45" s="33"/>
      <c r="F45" s="33"/>
      <c r="G45" s="33"/>
      <c r="H45" s="33"/>
      <c r="I45" s="105"/>
      <c r="J45" s="33"/>
      <c r="K45" s="33"/>
      <c r="L45" s="106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105"/>
      <c r="J46" s="33"/>
      <c r="K46" s="33"/>
      <c r="L46" s="106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105"/>
      <c r="J47" s="33"/>
      <c r="K47" s="33"/>
      <c r="L47" s="106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30" t="str">
        <f>E7</f>
        <v>Oprava DŘT v úseku Pohled - Břeclav - Hodonín</v>
      </c>
      <c r="F48" s="331"/>
      <c r="G48" s="331"/>
      <c r="H48" s="331"/>
      <c r="I48" s="105"/>
      <c r="J48" s="33"/>
      <c r="K48" s="33"/>
      <c r="L48" s="106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116</v>
      </c>
      <c r="D49" s="33"/>
      <c r="E49" s="33"/>
      <c r="F49" s="33"/>
      <c r="G49" s="33"/>
      <c r="H49" s="33"/>
      <c r="I49" s="105"/>
      <c r="J49" s="33"/>
      <c r="K49" s="33"/>
      <c r="L49" s="106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03" t="str">
        <f>E9</f>
        <v>SO11 - žst. Pohled</v>
      </c>
      <c r="F50" s="332"/>
      <c r="G50" s="332"/>
      <c r="H50" s="332"/>
      <c r="I50" s="105"/>
      <c r="J50" s="33"/>
      <c r="K50" s="33"/>
      <c r="L50" s="106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105"/>
      <c r="J51" s="33"/>
      <c r="K51" s="33"/>
      <c r="L51" s="106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>Obvod OŘ Brno</v>
      </c>
      <c r="G52" s="33"/>
      <c r="H52" s="33"/>
      <c r="I52" s="108" t="s">
        <v>23</v>
      </c>
      <c r="J52" s="56" t="str">
        <f>IF(J12="","",J12)</f>
        <v>23. 10. 2019</v>
      </c>
      <c r="K52" s="33"/>
      <c r="L52" s="106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105"/>
      <c r="J53" s="33"/>
      <c r="K53" s="33"/>
      <c r="L53" s="106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3"/>
      <c r="E54" s="33"/>
      <c r="F54" s="24" t="str">
        <f>E15</f>
        <v>SŽDC, s.o., OŘ Brno</v>
      </c>
      <c r="G54" s="33"/>
      <c r="H54" s="33"/>
      <c r="I54" s="108" t="s">
        <v>31</v>
      </c>
      <c r="J54" s="29" t="str">
        <f>E21</f>
        <v xml:space="preserve"> </v>
      </c>
      <c r="K54" s="33"/>
      <c r="L54" s="106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29</v>
      </c>
      <c r="D55" s="33"/>
      <c r="E55" s="33"/>
      <c r="F55" s="24" t="str">
        <f>IF(E18="","",E18)</f>
        <v>Vyplň údaj</v>
      </c>
      <c r="G55" s="33"/>
      <c r="H55" s="33"/>
      <c r="I55" s="108" t="s">
        <v>34</v>
      </c>
      <c r="J55" s="29" t="str">
        <f>E24</f>
        <v xml:space="preserve"> </v>
      </c>
      <c r="K55" s="33"/>
      <c r="L55" s="106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105"/>
      <c r="J56" s="33"/>
      <c r="K56" s="33"/>
      <c r="L56" s="106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37" t="s">
        <v>119</v>
      </c>
      <c r="D57" s="138"/>
      <c r="E57" s="138"/>
      <c r="F57" s="138"/>
      <c r="G57" s="138"/>
      <c r="H57" s="138"/>
      <c r="I57" s="139"/>
      <c r="J57" s="140" t="s">
        <v>120</v>
      </c>
      <c r="K57" s="138"/>
      <c r="L57" s="106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105"/>
      <c r="J58" s="33"/>
      <c r="K58" s="33"/>
      <c r="L58" s="106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41" t="s">
        <v>69</v>
      </c>
      <c r="D59" s="33"/>
      <c r="E59" s="33"/>
      <c r="F59" s="33"/>
      <c r="G59" s="33"/>
      <c r="H59" s="33"/>
      <c r="I59" s="105"/>
      <c r="J59" s="74">
        <f>J79</f>
        <v>0</v>
      </c>
      <c r="K59" s="33"/>
      <c r="L59" s="106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121</v>
      </c>
    </row>
    <row r="60" spans="1:47" s="2" customFormat="1" ht="21.75" customHeight="1">
      <c r="A60" s="31"/>
      <c r="B60" s="32"/>
      <c r="C60" s="33"/>
      <c r="D60" s="33"/>
      <c r="E60" s="33"/>
      <c r="F60" s="33"/>
      <c r="G60" s="33"/>
      <c r="H60" s="33"/>
      <c r="I60" s="105"/>
      <c r="J60" s="33"/>
      <c r="K60" s="33"/>
      <c r="L60" s="106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6.95" customHeight="1">
      <c r="A61" s="31"/>
      <c r="B61" s="44"/>
      <c r="C61" s="45"/>
      <c r="D61" s="45"/>
      <c r="E61" s="45"/>
      <c r="F61" s="45"/>
      <c r="G61" s="45"/>
      <c r="H61" s="45"/>
      <c r="I61" s="133"/>
      <c r="J61" s="45"/>
      <c r="K61" s="45"/>
      <c r="L61" s="106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5" spans="1:65" s="2" customFormat="1" ht="6.95" customHeight="1">
      <c r="A65" s="31"/>
      <c r="B65" s="46"/>
      <c r="C65" s="47"/>
      <c r="D65" s="47"/>
      <c r="E65" s="47"/>
      <c r="F65" s="47"/>
      <c r="G65" s="47"/>
      <c r="H65" s="47"/>
      <c r="I65" s="136"/>
      <c r="J65" s="47"/>
      <c r="K65" s="47"/>
      <c r="L65" s="106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65" s="2" customFormat="1" ht="24.95" customHeight="1">
      <c r="A66" s="31"/>
      <c r="B66" s="32"/>
      <c r="C66" s="20" t="s">
        <v>122</v>
      </c>
      <c r="D66" s="33"/>
      <c r="E66" s="33"/>
      <c r="F66" s="33"/>
      <c r="G66" s="33"/>
      <c r="H66" s="33"/>
      <c r="I66" s="105"/>
      <c r="J66" s="33"/>
      <c r="K66" s="33"/>
      <c r="L66" s="106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5" s="2" customFormat="1" ht="6.95" customHeight="1">
      <c r="A67" s="31"/>
      <c r="B67" s="32"/>
      <c r="C67" s="33"/>
      <c r="D67" s="33"/>
      <c r="E67" s="33"/>
      <c r="F67" s="33"/>
      <c r="G67" s="33"/>
      <c r="H67" s="33"/>
      <c r="I67" s="105"/>
      <c r="J67" s="33"/>
      <c r="K67" s="33"/>
      <c r="L67" s="106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5" s="2" customFormat="1" ht="12" customHeight="1">
      <c r="A68" s="31"/>
      <c r="B68" s="32"/>
      <c r="C68" s="26" t="s">
        <v>16</v>
      </c>
      <c r="D68" s="33"/>
      <c r="E68" s="33"/>
      <c r="F68" s="33"/>
      <c r="G68" s="33"/>
      <c r="H68" s="33"/>
      <c r="I68" s="105"/>
      <c r="J68" s="33"/>
      <c r="K68" s="33"/>
      <c r="L68" s="106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5" s="2" customFormat="1" ht="16.5" customHeight="1">
      <c r="A69" s="31"/>
      <c r="B69" s="32"/>
      <c r="C69" s="33"/>
      <c r="D69" s="33"/>
      <c r="E69" s="330" t="str">
        <f>E7</f>
        <v>Oprava DŘT v úseku Pohled - Břeclav - Hodonín</v>
      </c>
      <c r="F69" s="331"/>
      <c r="G69" s="331"/>
      <c r="H69" s="331"/>
      <c r="I69" s="105"/>
      <c r="J69" s="33"/>
      <c r="K69" s="33"/>
      <c r="L69" s="106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5" s="2" customFormat="1" ht="12" customHeight="1">
      <c r="A70" s="31"/>
      <c r="B70" s="32"/>
      <c r="C70" s="26" t="s">
        <v>116</v>
      </c>
      <c r="D70" s="33"/>
      <c r="E70" s="33"/>
      <c r="F70" s="33"/>
      <c r="G70" s="33"/>
      <c r="H70" s="33"/>
      <c r="I70" s="105"/>
      <c r="J70" s="33"/>
      <c r="K70" s="33"/>
      <c r="L70" s="106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5" s="2" customFormat="1" ht="16.5" customHeight="1">
      <c r="A71" s="31"/>
      <c r="B71" s="32"/>
      <c r="C71" s="33"/>
      <c r="D71" s="33"/>
      <c r="E71" s="303" t="str">
        <f>E9</f>
        <v>SO11 - žst. Pohled</v>
      </c>
      <c r="F71" s="332"/>
      <c r="G71" s="332"/>
      <c r="H71" s="332"/>
      <c r="I71" s="105"/>
      <c r="J71" s="33"/>
      <c r="K71" s="33"/>
      <c r="L71" s="106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5" s="2" customFormat="1" ht="6.95" customHeight="1">
      <c r="A72" s="31"/>
      <c r="B72" s="32"/>
      <c r="C72" s="33"/>
      <c r="D72" s="33"/>
      <c r="E72" s="33"/>
      <c r="F72" s="33"/>
      <c r="G72" s="33"/>
      <c r="H72" s="33"/>
      <c r="I72" s="105"/>
      <c r="J72" s="33"/>
      <c r="K72" s="33"/>
      <c r="L72" s="106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5" s="2" customFormat="1" ht="12" customHeight="1">
      <c r="A73" s="31"/>
      <c r="B73" s="32"/>
      <c r="C73" s="26" t="s">
        <v>21</v>
      </c>
      <c r="D73" s="33"/>
      <c r="E73" s="33"/>
      <c r="F73" s="24" t="str">
        <f>F12</f>
        <v>Obvod OŘ Brno</v>
      </c>
      <c r="G73" s="33"/>
      <c r="H73" s="33"/>
      <c r="I73" s="108" t="s">
        <v>23</v>
      </c>
      <c r="J73" s="56" t="str">
        <f>IF(J12="","",J12)</f>
        <v>23. 10. 2019</v>
      </c>
      <c r="K73" s="33"/>
      <c r="L73" s="106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5" s="2" customFormat="1" ht="6.95" customHeight="1">
      <c r="A74" s="31"/>
      <c r="B74" s="32"/>
      <c r="C74" s="33"/>
      <c r="D74" s="33"/>
      <c r="E74" s="33"/>
      <c r="F74" s="33"/>
      <c r="G74" s="33"/>
      <c r="H74" s="33"/>
      <c r="I74" s="105"/>
      <c r="J74" s="33"/>
      <c r="K74" s="33"/>
      <c r="L74" s="106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5" s="2" customFormat="1" ht="15.2" customHeight="1">
      <c r="A75" s="31"/>
      <c r="B75" s="32"/>
      <c r="C75" s="26" t="s">
        <v>25</v>
      </c>
      <c r="D75" s="33"/>
      <c r="E75" s="33"/>
      <c r="F75" s="24" t="str">
        <f>E15</f>
        <v>SŽDC, s.o., OŘ Brno</v>
      </c>
      <c r="G75" s="33"/>
      <c r="H75" s="33"/>
      <c r="I75" s="108" t="s">
        <v>31</v>
      </c>
      <c r="J75" s="29" t="str">
        <f>E21</f>
        <v xml:space="preserve"> </v>
      </c>
      <c r="K75" s="33"/>
      <c r="L75" s="106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5" s="2" customFormat="1" ht="15.2" customHeight="1">
      <c r="A76" s="31"/>
      <c r="B76" s="32"/>
      <c r="C76" s="26" t="s">
        <v>29</v>
      </c>
      <c r="D76" s="33"/>
      <c r="E76" s="33"/>
      <c r="F76" s="24" t="str">
        <f>IF(E18="","",E18)</f>
        <v>Vyplň údaj</v>
      </c>
      <c r="G76" s="33"/>
      <c r="H76" s="33"/>
      <c r="I76" s="108" t="s">
        <v>34</v>
      </c>
      <c r="J76" s="29" t="str">
        <f>E24</f>
        <v xml:space="preserve"> </v>
      </c>
      <c r="K76" s="33"/>
      <c r="L76" s="106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5" s="2" customFormat="1" ht="10.35" customHeight="1">
      <c r="A77" s="31"/>
      <c r="B77" s="32"/>
      <c r="C77" s="33"/>
      <c r="D77" s="33"/>
      <c r="E77" s="33"/>
      <c r="F77" s="33"/>
      <c r="G77" s="33"/>
      <c r="H77" s="33"/>
      <c r="I77" s="105"/>
      <c r="J77" s="33"/>
      <c r="K77" s="33"/>
      <c r="L77" s="106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5" s="9" customFormat="1" ht="29.25" customHeight="1">
      <c r="A78" s="142"/>
      <c r="B78" s="143"/>
      <c r="C78" s="144" t="s">
        <v>123</v>
      </c>
      <c r="D78" s="145" t="s">
        <v>56</v>
      </c>
      <c r="E78" s="145" t="s">
        <v>52</v>
      </c>
      <c r="F78" s="145" t="s">
        <v>53</v>
      </c>
      <c r="G78" s="145" t="s">
        <v>124</v>
      </c>
      <c r="H78" s="145" t="s">
        <v>125</v>
      </c>
      <c r="I78" s="146" t="s">
        <v>126</v>
      </c>
      <c r="J78" s="145" t="s">
        <v>120</v>
      </c>
      <c r="K78" s="147" t="s">
        <v>127</v>
      </c>
      <c r="L78" s="148"/>
      <c r="M78" s="65" t="s">
        <v>19</v>
      </c>
      <c r="N78" s="66" t="s">
        <v>41</v>
      </c>
      <c r="O78" s="66" t="s">
        <v>128</v>
      </c>
      <c r="P78" s="66" t="s">
        <v>129</v>
      </c>
      <c r="Q78" s="66" t="s">
        <v>130</v>
      </c>
      <c r="R78" s="66" t="s">
        <v>131</v>
      </c>
      <c r="S78" s="66" t="s">
        <v>132</v>
      </c>
      <c r="T78" s="67" t="s">
        <v>133</v>
      </c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  <c r="AE78" s="142"/>
    </row>
    <row r="79" spans="1:65" s="2" customFormat="1" ht="22.9" customHeight="1">
      <c r="A79" s="31"/>
      <c r="B79" s="32"/>
      <c r="C79" s="72" t="s">
        <v>134</v>
      </c>
      <c r="D79" s="33"/>
      <c r="E79" s="33"/>
      <c r="F79" s="33"/>
      <c r="G79" s="33"/>
      <c r="H79" s="33"/>
      <c r="I79" s="105"/>
      <c r="J79" s="149">
        <f>BK79</f>
        <v>0</v>
      </c>
      <c r="K79" s="33"/>
      <c r="L79" s="36"/>
      <c r="M79" s="68"/>
      <c r="N79" s="150"/>
      <c r="O79" s="69"/>
      <c r="P79" s="151">
        <f>SUM(P80:P124)</f>
        <v>0</v>
      </c>
      <c r="Q79" s="69"/>
      <c r="R79" s="151">
        <f>SUM(R80:R124)</f>
        <v>0</v>
      </c>
      <c r="S79" s="69"/>
      <c r="T79" s="152">
        <f>SUM(T80:T124)</f>
        <v>0</v>
      </c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T79" s="14" t="s">
        <v>70</v>
      </c>
      <c r="AU79" s="14" t="s">
        <v>121</v>
      </c>
      <c r="BK79" s="153">
        <f>SUM(BK80:BK124)</f>
        <v>0</v>
      </c>
    </row>
    <row r="80" spans="1:65" s="2" customFormat="1" ht="24" customHeight="1">
      <c r="A80" s="31"/>
      <c r="B80" s="32"/>
      <c r="C80" s="168" t="s">
        <v>79</v>
      </c>
      <c r="D80" s="168" t="s">
        <v>191</v>
      </c>
      <c r="E80" s="169" t="s">
        <v>200</v>
      </c>
      <c r="F80" s="170" t="s">
        <v>201</v>
      </c>
      <c r="G80" s="171" t="s">
        <v>188</v>
      </c>
      <c r="H80" s="172">
        <v>50</v>
      </c>
      <c r="I80" s="173"/>
      <c r="J80" s="174">
        <f t="shared" ref="J80:J124" si="0">ROUND(I80*H80,2)</f>
        <v>0</v>
      </c>
      <c r="K80" s="170" t="s">
        <v>139</v>
      </c>
      <c r="L80" s="36"/>
      <c r="M80" s="175" t="s">
        <v>19</v>
      </c>
      <c r="N80" s="176" t="s">
        <v>42</v>
      </c>
      <c r="O80" s="61"/>
      <c r="P80" s="164">
        <f t="shared" ref="P80:P124" si="1">O80*H80</f>
        <v>0</v>
      </c>
      <c r="Q80" s="164">
        <v>0</v>
      </c>
      <c r="R80" s="164">
        <f t="shared" ref="R80:R124" si="2">Q80*H80</f>
        <v>0</v>
      </c>
      <c r="S80" s="164">
        <v>0</v>
      </c>
      <c r="T80" s="165">
        <f t="shared" ref="T80:T124" si="3">S80*H80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R80" s="166" t="s">
        <v>562</v>
      </c>
      <c r="AT80" s="166" t="s">
        <v>191</v>
      </c>
      <c r="AU80" s="166" t="s">
        <v>71</v>
      </c>
      <c r="AY80" s="14" t="s">
        <v>141</v>
      </c>
      <c r="BE80" s="167">
        <f t="shared" ref="BE80:BE124" si="4">IF(N80="základní",J80,0)</f>
        <v>0</v>
      </c>
      <c r="BF80" s="167">
        <f t="shared" ref="BF80:BF124" si="5">IF(N80="snížená",J80,0)</f>
        <v>0</v>
      </c>
      <c r="BG80" s="167">
        <f t="shared" ref="BG80:BG124" si="6">IF(N80="zákl. přenesená",J80,0)</f>
        <v>0</v>
      </c>
      <c r="BH80" s="167">
        <f t="shared" ref="BH80:BH124" si="7">IF(N80="sníž. přenesená",J80,0)</f>
        <v>0</v>
      </c>
      <c r="BI80" s="167">
        <f t="shared" ref="BI80:BI124" si="8">IF(N80="nulová",J80,0)</f>
        <v>0</v>
      </c>
      <c r="BJ80" s="14" t="s">
        <v>79</v>
      </c>
      <c r="BK80" s="167">
        <f t="shared" ref="BK80:BK124" si="9">ROUND(I80*H80,2)</f>
        <v>0</v>
      </c>
      <c r="BL80" s="14" t="s">
        <v>562</v>
      </c>
      <c r="BM80" s="166" t="s">
        <v>823</v>
      </c>
    </row>
    <row r="81" spans="1:65" s="2" customFormat="1" ht="24" customHeight="1">
      <c r="A81" s="31"/>
      <c r="B81" s="32"/>
      <c r="C81" s="154" t="s">
        <v>81</v>
      </c>
      <c r="D81" s="154" t="s">
        <v>135</v>
      </c>
      <c r="E81" s="155" t="s">
        <v>564</v>
      </c>
      <c r="F81" s="156" t="s">
        <v>565</v>
      </c>
      <c r="G81" s="157" t="s">
        <v>138</v>
      </c>
      <c r="H81" s="158">
        <v>17</v>
      </c>
      <c r="I81" s="159"/>
      <c r="J81" s="160">
        <f t="shared" si="0"/>
        <v>0</v>
      </c>
      <c r="K81" s="156" t="s">
        <v>139</v>
      </c>
      <c r="L81" s="161"/>
      <c r="M81" s="162" t="s">
        <v>19</v>
      </c>
      <c r="N81" s="163" t="s">
        <v>42</v>
      </c>
      <c r="O81" s="61"/>
      <c r="P81" s="164">
        <f t="shared" si="1"/>
        <v>0</v>
      </c>
      <c r="Q81" s="164">
        <v>0</v>
      </c>
      <c r="R81" s="164">
        <f t="shared" si="2"/>
        <v>0</v>
      </c>
      <c r="S81" s="164">
        <v>0</v>
      </c>
      <c r="T81" s="165">
        <f t="shared" si="3"/>
        <v>0</v>
      </c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R81" s="166" t="s">
        <v>197</v>
      </c>
      <c r="AT81" s="166" t="s">
        <v>135</v>
      </c>
      <c r="AU81" s="166" t="s">
        <v>71</v>
      </c>
      <c r="AY81" s="14" t="s">
        <v>141</v>
      </c>
      <c r="BE81" s="167">
        <f t="shared" si="4"/>
        <v>0</v>
      </c>
      <c r="BF81" s="167">
        <f t="shared" si="5"/>
        <v>0</v>
      </c>
      <c r="BG81" s="167">
        <f t="shared" si="6"/>
        <v>0</v>
      </c>
      <c r="BH81" s="167">
        <f t="shared" si="7"/>
        <v>0</v>
      </c>
      <c r="BI81" s="167">
        <f t="shared" si="8"/>
        <v>0</v>
      </c>
      <c r="BJ81" s="14" t="s">
        <v>79</v>
      </c>
      <c r="BK81" s="167">
        <f t="shared" si="9"/>
        <v>0</v>
      </c>
      <c r="BL81" s="14" t="s">
        <v>197</v>
      </c>
      <c r="BM81" s="166" t="s">
        <v>824</v>
      </c>
    </row>
    <row r="82" spans="1:65" s="2" customFormat="1" ht="24" customHeight="1">
      <c r="A82" s="31"/>
      <c r="B82" s="32"/>
      <c r="C82" s="168" t="s">
        <v>147</v>
      </c>
      <c r="D82" s="168" t="s">
        <v>191</v>
      </c>
      <c r="E82" s="169" t="s">
        <v>567</v>
      </c>
      <c r="F82" s="170" t="s">
        <v>568</v>
      </c>
      <c r="G82" s="171" t="s">
        <v>188</v>
      </c>
      <c r="H82" s="172">
        <v>600</v>
      </c>
      <c r="I82" s="173"/>
      <c r="J82" s="174">
        <f t="shared" si="0"/>
        <v>0</v>
      </c>
      <c r="K82" s="170" t="s">
        <v>139</v>
      </c>
      <c r="L82" s="36"/>
      <c r="M82" s="175" t="s">
        <v>19</v>
      </c>
      <c r="N82" s="176" t="s">
        <v>42</v>
      </c>
      <c r="O82" s="61"/>
      <c r="P82" s="164">
        <f t="shared" si="1"/>
        <v>0</v>
      </c>
      <c r="Q82" s="164">
        <v>0</v>
      </c>
      <c r="R82" s="164">
        <f t="shared" si="2"/>
        <v>0</v>
      </c>
      <c r="S82" s="164">
        <v>0</v>
      </c>
      <c r="T82" s="165">
        <f t="shared" si="3"/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66" t="s">
        <v>202</v>
      </c>
      <c r="AT82" s="166" t="s">
        <v>191</v>
      </c>
      <c r="AU82" s="166" t="s">
        <v>71</v>
      </c>
      <c r="AY82" s="14" t="s">
        <v>141</v>
      </c>
      <c r="BE82" s="167">
        <f t="shared" si="4"/>
        <v>0</v>
      </c>
      <c r="BF82" s="167">
        <f t="shared" si="5"/>
        <v>0</v>
      </c>
      <c r="BG82" s="167">
        <f t="shared" si="6"/>
        <v>0</v>
      </c>
      <c r="BH82" s="167">
        <f t="shared" si="7"/>
        <v>0</v>
      </c>
      <c r="BI82" s="167">
        <f t="shared" si="8"/>
        <v>0</v>
      </c>
      <c r="BJ82" s="14" t="s">
        <v>79</v>
      </c>
      <c r="BK82" s="167">
        <f t="shared" si="9"/>
        <v>0</v>
      </c>
      <c r="BL82" s="14" t="s">
        <v>202</v>
      </c>
      <c r="BM82" s="166" t="s">
        <v>825</v>
      </c>
    </row>
    <row r="83" spans="1:65" s="2" customFormat="1" ht="24" customHeight="1">
      <c r="A83" s="31"/>
      <c r="B83" s="32"/>
      <c r="C83" s="154" t="s">
        <v>142</v>
      </c>
      <c r="D83" s="154" t="s">
        <v>135</v>
      </c>
      <c r="E83" s="155" t="s">
        <v>570</v>
      </c>
      <c r="F83" s="156" t="s">
        <v>571</v>
      </c>
      <c r="G83" s="157" t="s">
        <v>188</v>
      </c>
      <c r="H83" s="158">
        <v>300</v>
      </c>
      <c r="I83" s="159"/>
      <c r="J83" s="160">
        <f t="shared" si="0"/>
        <v>0</v>
      </c>
      <c r="K83" s="156" t="s">
        <v>139</v>
      </c>
      <c r="L83" s="161"/>
      <c r="M83" s="162" t="s">
        <v>19</v>
      </c>
      <c r="N83" s="163" t="s">
        <v>42</v>
      </c>
      <c r="O83" s="61"/>
      <c r="P83" s="164">
        <f t="shared" si="1"/>
        <v>0</v>
      </c>
      <c r="Q83" s="164">
        <v>0</v>
      </c>
      <c r="R83" s="164">
        <f t="shared" si="2"/>
        <v>0</v>
      </c>
      <c r="S83" s="164">
        <v>0</v>
      </c>
      <c r="T83" s="165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66" t="s">
        <v>197</v>
      </c>
      <c r="AT83" s="166" t="s">
        <v>135</v>
      </c>
      <c r="AU83" s="166" t="s">
        <v>71</v>
      </c>
      <c r="AY83" s="14" t="s">
        <v>141</v>
      </c>
      <c r="BE83" s="167">
        <f t="shared" si="4"/>
        <v>0</v>
      </c>
      <c r="BF83" s="167">
        <f t="shared" si="5"/>
        <v>0</v>
      </c>
      <c r="BG83" s="167">
        <f t="shared" si="6"/>
        <v>0</v>
      </c>
      <c r="BH83" s="167">
        <f t="shared" si="7"/>
        <v>0</v>
      </c>
      <c r="BI83" s="167">
        <f t="shared" si="8"/>
        <v>0</v>
      </c>
      <c r="BJ83" s="14" t="s">
        <v>79</v>
      </c>
      <c r="BK83" s="167">
        <f t="shared" si="9"/>
        <v>0</v>
      </c>
      <c r="BL83" s="14" t="s">
        <v>197</v>
      </c>
      <c r="BM83" s="166" t="s">
        <v>826</v>
      </c>
    </row>
    <row r="84" spans="1:65" s="2" customFormat="1" ht="24" customHeight="1">
      <c r="A84" s="31"/>
      <c r="B84" s="32"/>
      <c r="C84" s="154" t="s">
        <v>154</v>
      </c>
      <c r="D84" s="154" t="s">
        <v>135</v>
      </c>
      <c r="E84" s="155" t="s">
        <v>573</v>
      </c>
      <c r="F84" s="156" t="s">
        <v>574</v>
      </c>
      <c r="G84" s="157" t="s">
        <v>188</v>
      </c>
      <c r="H84" s="158">
        <v>150</v>
      </c>
      <c r="I84" s="159"/>
      <c r="J84" s="160">
        <f t="shared" si="0"/>
        <v>0</v>
      </c>
      <c r="K84" s="156" t="s">
        <v>139</v>
      </c>
      <c r="L84" s="161"/>
      <c r="M84" s="162" t="s">
        <v>19</v>
      </c>
      <c r="N84" s="163" t="s">
        <v>42</v>
      </c>
      <c r="O84" s="61"/>
      <c r="P84" s="164">
        <f t="shared" si="1"/>
        <v>0</v>
      </c>
      <c r="Q84" s="164">
        <v>0</v>
      </c>
      <c r="R84" s="164">
        <f t="shared" si="2"/>
        <v>0</v>
      </c>
      <c r="S84" s="164">
        <v>0</v>
      </c>
      <c r="T84" s="165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66" t="s">
        <v>197</v>
      </c>
      <c r="AT84" s="166" t="s">
        <v>135</v>
      </c>
      <c r="AU84" s="166" t="s">
        <v>71</v>
      </c>
      <c r="AY84" s="14" t="s">
        <v>141</v>
      </c>
      <c r="BE84" s="167">
        <f t="shared" si="4"/>
        <v>0</v>
      </c>
      <c r="BF84" s="167">
        <f t="shared" si="5"/>
        <v>0</v>
      </c>
      <c r="BG84" s="167">
        <f t="shared" si="6"/>
        <v>0</v>
      </c>
      <c r="BH84" s="167">
        <f t="shared" si="7"/>
        <v>0</v>
      </c>
      <c r="BI84" s="167">
        <f t="shared" si="8"/>
        <v>0</v>
      </c>
      <c r="BJ84" s="14" t="s">
        <v>79</v>
      </c>
      <c r="BK84" s="167">
        <f t="shared" si="9"/>
        <v>0</v>
      </c>
      <c r="BL84" s="14" t="s">
        <v>197</v>
      </c>
      <c r="BM84" s="166" t="s">
        <v>827</v>
      </c>
    </row>
    <row r="85" spans="1:65" s="2" customFormat="1" ht="24" customHeight="1">
      <c r="A85" s="31"/>
      <c r="B85" s="32"/>
      <c r="C85" s="154" t="s">
        <v>158</v>
      </c>
      <c r="D85" s="154" t="s">
        <v>135</v>
      </c>
      <c r="E85" s="155" t="s">
        <v>576</v>
      </c>
      <c r="F85" s="156" t="s">
        <v>577</v>
      </c>
      <c r="G85" s="157" t="s">
        <v>188</v>
      </c>
      <c r="H85" s="158">
        <v>150</v>
      </c>
      <c r="I85" s="159"/>
      <c r="J85" s="160">
        <f t="shared" si="0"/>
        <v>0</v>
      </c>
      <c r="K85" s="156" t="s">
        <v>139</v>
      </c>
      <c r="L85" s="161"/>
      <c r="M85" s="162" t="s">
        <v>19</v>
      </c>
      <c r="N85" s="163" t="s">
        <v>42</v>
      </c>
      <c r="O85" s="61"/>
      <c r="P85" s="164">
        <f t="shared" si="1"/>
        <v>0</v>
      </c>
      <c r="Q85" s="164">
        <v>0</v>
      </c>
      <c r="R85" s="164">
        <f t="shared" si="2"/>
        <v>0</v>
      </c>
      <c r="S85" s="164">
        <v>0</v>
      </c>
      <c r="T85" s="165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66" t="s">
        <v>197</v>
      </c>
      <c r="AT85" s="166" t="s">
        <v>135</v>
      </c>
      <c r="AU85" s="166" t="s">
        <v>71</v>
      </c>
      <c r="AY85" s="14" t="s">
        <v>141</v>
      </c>
      <c r="BE85" s="167">
        <f t="shared" si="4"/>
        <v>0</v>
      </c>
      <c r="BF85" s="167">
        <f t="shared" si="5"/>
        <v>0</v>
      </c>
      <c r="BG85" s="167">
        <f t="shared" si="6"/>
        <v>0</v>
      </c>
      <c r="BH85" s="167">
        <f t="shared" si="7"/>
        <v>0</v>
      </c>
      <c r="BI85" s="167">
        <f t="shared" si="8"/>
        <v>0</v>
      </c>
      <c r="BJ85" s="14" t="s">
        <v>79</v>
      </c>
      <c r="BK85" s="167">
        <f t="shared" si="9"/>
        <v>0</v>
      </c>
      <c r="BL85" s="14" t="s">
        <v>197</v>
      </c>
      <c r="BM85" s="166" t="s">
        <v>828</v>
      </c>
    </row>
    <row r="86" spans="1:65" s="2" customFormat="1" ht="24" customHeight="1">
      <c r="A86" s="31"/>
      <c r="B86" s="32"/>
      <c r="C86" s="168" t="s">
        <v>162</v>
      </c>
      <c r="D86" s="168" t="s">
        <v>191</v>
      </c>
      <c r="E86" s="169" t="s">
        <v>579</v>
      </c>
      <c r="F86" s="170" t="s">
        <v>580</v>
      </c>
      <c r="G86" s="171" t="s">
        <v>188</v>
      </c>
      <c r="H86" s="172">
        <v>158</v>
      </c>
      <c r="I86" s="173"/>
      <c r="J86" s="174">
        <f t="shared" si="0"/>
        <v>0</v>
      </c>
      <c r="K86" s="170" t="s">
        <v>139</v>
      </c>
      <c r="L86" s="36"/>
      <c r="M86" s="175" t="s">
        <v>19</v>
      </c>
      <c r="N86" s="176" t="s">
        <v>42</v>
      </c>
      <c r="O86" s="61"/>
      <c r="P86" s="164">
        <f t="shared" si="1"/>
        <v>0</v>
      </c>
      <c r="Q86" s="164">
        <v>0</v>
      </c>
      <c r="R86" s="164">
        <f t="shared" si="2"/>
        <v>0</v>
      </c>
      <c r="S86" s="164">
        <v>0</v>
      </c>
      <c r="T86" s="165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66" t="s">
        <v>202</v>
      </c>
      <c r="AT86" s="166" t="s">
        <v>191</v>
      </c>
      <c r="AU86" s="166" t="s">
        <v>71</v>
      </c>
      <c r="AY86" s="14" t="s">
        <v>141</v>
      </c>
      <c r="BE86" s="167">
        <f t="shared" si="4"/>
        <v>0</v>
      </c>
      <c r="BF86" s="167">
        <f t="shared" si="5"/>
        <v>0</v>
      </c>
      <c r="BG86" s="167">
        <f t="shared" si="6"/>
        <v>0</v>
      </c>
      <c r="BH86" s="167">
        <f t="shared" si="7"/>
        <v>0</v>
      </c>
      <c r="BI86" s="167">
        <f t="shared" si="8"/>
        <v>0</v>
      </c>
      <c r="BJ86" s="14" t="s">
        <v>79</v>
      </c>
      <c r="BK86" s="167">
        <f t="shared" si="9"/>
        <v>0</v>
      </c>
      <c r="BL86" s="14" t="s">
        <v>202</v>
      </c>
      <c r="BM86" s="166" t="s">
        <v>829</v>
      </c>
    </row>
    <row r="87" spans="1:65" s="2" customFormat="1" ht="24" customHeight="1">
      <c r="A87" s="31"/>
      <c r="B87" s="32"/>
      <c r="C87" s="154" t="s">
        <v>140</v>
      </c>
      <c r="D87" s="154" t="s">
        <v>135</v>
      </c>
      <c r="E87" s="155" t="s">
        <v>582</v>
      </c>
      <c r="F87" s="156" t="s">
        <v>583</v>
      </c>
      <c r="G87" s="157" t="s">
        <v>188</v>
      </c>
      <c r="H87" s="158">
        <v>58</v>
      </c>
      <c r="I87" s="159"/>
      <c r="J87" s="160">
        <f t="shared" si="0"/>
        <v>0</v>
      </c>
      <c r="K87" s="156" t="s">
        <v>139</v>
      </c>
      <c r="L87" s="161"/>
      <c r="M87" s="162" t="s">
        <v>19</v>
      </c>
      <c r="N87" s="163" t="s">
        <v>42</v>
      </c>
      <c r="O87" s="61"/>
      <c r="P87" s="164">
        <f t="shared" si="1"/>
        <v>0</v>
      </c>
      <c r="Q87" s="164">
        <v>0</v>
      </c>
      <c r="R87" s="164">
        <f t="shared" si="2"/>
        <v>0</v>
      </c>
      <c r="S87" s="164">
        <v>0</v>
      </c>
      <c r="T87" s="165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66" t="s">
        <v>197</v>
      </c>
      <c r="AT87" s="166" t="s">
        <v>135</v>
      </c>
      <c r="AU87" s="166" t="s">
        <v>71</v>
      </c>
      <c r="AY87" s="14" t="s">
        <v>141</v>
      </c>
      <c r="BE87" s="167">
        <f t="shared" si="4"/>
        <v>0</v>
      </c>
      <c r="BF87" s="167">
        <f t="shared" si="5"/>
        <v>0</v>
      </c>
      <c r="BG87" s="167">
        <f t="shared" si="6"/>
        <v>0</v>
      </c>
      <c r="BH87" s="167">
        <f t="shared" si="7"/>
        <v>0</v>
      </c>
      <c r="BI87" s="167">
        <f t="shared" si="8"/>
        <v>0</v>
      </c>
      <c r="BJ87" s="14" t="s">
        <v>79</v>
      </c>
      <c r="BK87" s="167">
        <f t="shared" si="9"/>
        <v>0</v>
      </c>
      <c r="BL87" s="14" t="s">
        <v>197</v>
      </c>
      <c r="BM87" s="166" t="s">
        <v>830</v>
      </c>
    </row>
    <row r="88" spans="1:65" s="2" customFormat="1" ht="24" customHeight="1">
      <c r="A88" s="31"/>
      <c r="B88" s="32"/>
      <c r="C88" s="154" t="s">
        <v>169</v>
      </c>
      <c r="D88" s="154" t="s">
        <v>135</v>
      </c>
      <c r="E88" s="155" t="s">
        <v>585</v>
      </c>
      <c r="F88" s="156" t="s">
        <v>586</v>
      </c>
      <c r="G88" s="157" t="s">
        <v>188</v>
      </c>
      <c r="H88" s="158">
        <v>100</v>
      </c>
      <c r="I88" s="159"/>
      <c r="J88" s="160">
        <f t="shared" si="0"/>
        <v>0</v>
      </c>
      <c r="K88" s="156" t="s">
        <v>139</v>
      </c>
      <c r="L88" s="161"/>
      <c r="M88" s="162" t="s">
        <v>19</v>
      </c>
      <c r="N88" s="163" t="s">
        <v>42</v>
      </c>
      <c r="O88" s="61"/>
      <c r="P88" s="164">
        <f t="shared" si="1"/>
        <v>0</v>
      </c>
      <c r="Q88" s="164">
        <v>0</v>
      </c>
      <c r="R88" s="164">
        <f t="shared" si="2"/>
        <v>0</v>
      </c>
      <c r="S88" s="164">
        <v>0</v>
      </c>
      <c r="T88" s="165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66" t="s">
        <v>197</v>
      </c>
      <c r="AT88" s="166" t="s">
        <v>135</v>
      </c>
      <c r="AU88" s="166" t="s">
        <v>71</v>
      </c>
      <c r="AY88" s="14" t="s">
        <v>141</v>
      </c>
      <c r="BE88" s="167">
        <f t="shared" si="4"/>
        <v>0</v>
      </c>
      <c r="BF88" s="167">
        <f t="shared" si="5"/>
        <v>0</v>
      </c>
      <c r="BG88" s="167">
        <f t="shared" si="6"/>
        <v>0</v>
      </c>
      <c r="BH88" s="167">
        <f t="shared" si="7"/>
        <v>0</v>
      </c>
      <c r="BI88" s="167">
        <f t="shared" si="8"/>
        <v>0</v>
      </c>
      <c r="BJ88" s="14" t="s">
        <v>79</v>
      </c>
      <c r="BK88" s="167">
        <f t="shared" si="9"/>
        <v>0</v>
      </c>
      <c r="BL88" s="14" t="s">
        <v>197</v>
      </c>
      <c r="BM88" s="166" t="s">
        <v>831</v>
      </c>
    </row>
    <row r="89" spans="1:65" s="2" customFormat="1" ht="24" customHeight="1">
      <c r="A89" s="31"/>
      <c r="B89" s="32"/>
      <c r="C89" s="168" t="s">
        <v>173</v>
      </c>
      <c r="D89" s="168" t="s">
        <v>191</v>
      </c>
      <c r="E89" s="169" t="s">
        <v>832</v>
      </c>
      <c r="F89" s="170" t="s">
        <v>833</v>
      </c>
      <c r="G89" s="171" t="s">
        <v>188</v>
      </c>
      <c r="H89" s="172">
        <v>58</v>
      </c>
      <c r="I89" s="173"/>
      <c r="J89" s="174">
        <f t="shared" si="0"/>
        <v>0</v>
      </c>
      <c r="K89" s="170" t="s">
        <v>139</v>
      </c>
      <c r="L89" s="36"/>
      <c r="M89" s="175" t="s">
        <v>19</v>
      </c>
      <c r="N89" s="176" t="s">
        <v>42</v>
      </c>
      <c r="O89" s="61"/>
      <c r="P89" s="164">
        <f t="shared" si="1"/>
        <v>0</v>
      </c>
      <c r="Q89" s="164">
        <v>0</v>
      </c>
      <c r="R89" s="164">
        <f t="shared" si="2"/>
        <v>0</v>
      </c>
      <c r="S89" s="164">
        <v>0</v>
      </c>
      <c r="T89" s="165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66" t="s">
        <v>202</v>
      </c>
      <c r="AT89" s="166" t="s">
        <v>191</v>
      </c>
      <c r="AU89" s="166" t="s">
        <v>71</v>
      </c>
      <c r="AY89" s="14" t="s">
        <v>141</v>
      </c>
      <c r="BE89" s="167">
        <f t="shared" si="4"/>
        <v>0</v>
      </c>
      <c r="BF89" s="167">
        <f t="shared" si="5"/>
        <v>0</v>
      </c>
      <c r="BG89" s="167">
        <f t="shared" si="6"/>
        <v>0</v>
      </c>
      <c r="BH89" s="167">
        <f t="shared" si="7"/>
        <v>0</v>
      </c>
      <c r="BI89" s="167">
        <f t="shared" si="8"/>
        <v>0</v>
      </c>
      <c r="BJ89" s="14" t="s">
        <v>79</v>
      </c>
      <c r="BK89" s="167">
        <f t="shared" si="9"/>
        <v>0</v>
      </c>
      <c r="BL89" s="14" t="s">
        <v>202</v>
      </c>
      <c r="BM89" s="166" t="s">
        <v>834</v>
      </c>
    </row>
    <row r="90" spans="1:65" s="2" customFormat="1" ht="24" customHeight="1">
      <c r="A90" s="31"/>
      <c r="B90" s="32"/>
      <c r="C90" s="154" t="s">
        <v>177</v>
      </c>
      <c r="D90" s="154" t="s">
        <v>135</v>
      </c>
      <c r="E90" s="155" t="s">
        <v>835</v>
      </c>
      <c r="F90" s="156" t="s">
        <v>836</v>
      </c>
      <c r="G90" s="157" t="s">
        <v>188</v>
      </c>
      <c r="H90" s="158">
        <v>58</v>
      </c>
      <c r="I90" s="159"/>
      <c r="J90" s="160">
        <f t="shared" si="0"/>
        <v>0</v>
      </c>
      <c r="K90" s="156" t="s">
        <v>139</v>
      </c>
      <c r="L90" s="161"/>
      <c r="M90" s="162" t="s">
        <v>19</v>
      </c>
      <c r="N90" s="163" t="s">
        <v>42</v>
      </c>
      <c r="O90" s="61"/>
      <c r="P90" s="164">
        <f t="shared" si="1"/>
        <v>0</v>
      </c>
      <c r="Q90" s="164">
        <v>0</v>
      </c>
      <c r="R90" s="164">
        <f t="shared" si="2"/>
        <v>0</v>
      </c>
      <c r="S90" s="164">
        <v>0</v>
      </c>
      <c r="T90" s="165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66" t="s">
        <v>197</v>
      </c>
      <c r="AT90" s="166" t="s">
        <v>135</v>
      </c>
      <c r="AU90" s="166" t="s">
        <v>71</v>
      </c>
      <c r="AY90" s="14" t="s">
        <v>141</v>
      </c>
      <c r="BE90" s="167">
        <f t="shared" si="4"/>
        <v>0</v>
      </c>
      <c r="BF90" s="167">
        <f t="shared" si="5"/>
        <v>0</v>
      </c>
      <c r="BG90" s="167">
        <f t="shared" si="6"/>
        <v>0</v>
      </c>
      <c r="BH90" s="167">
        <f t="shared" si="7"/>
        <v>0</v>
      </c>
      <c r="BI90" s="167">
        <f t="shared" si="8"/>
        <v>0</v>
      </c>
      <c r="BJ90" s="14" t="s">
        <v>79</v>
      </c>
      <c r="BK90" s="167">
        <f t="shared" si="9"/>
        <v>0</v>
      </c>
      <c r="BL90" s="14" t="s">
        <v>197</v>
      </c>
      <c r="BM90" s="166" t="s">
        <v>837</v>
      </c>
    </row>
    <row r="91" spans="1:65" s="2" customFormat="1" ht="36" customHeight="1">
      <c r="A91" s="31"/>
      <c r="B91" s="32"/>
      <c r="C91" s="168" t="s">
        <v>181</v>
      </c>
      <c r="D91" s="168" t="s">
        <v>191</v>
      </c>
      <c r="E91" s="169" t="s">
        <v>588</v>
      </c>
      <c r="F91" s="170" t="s">
        <v>589</v>
      </c>
      <c r="G91" s="171" t="s">
        <v>138</v>
      </c>
      <c r="H91" s="172">
        <v>1</v>
      </c>
      <c r="I91" s="173"/>
      <c r="J91" s="174">
        <f t="shared" si="0"/>
        <v>0</v>
      </c>
      <c r="K91" s="170" t="s">
        <v>139</v>
      </c>
      <c r="L91" s="36"/>
      <c r="M91" s="175" t="s">
        <v>19</v>
      </c>
      <c r="N91" s="176" t="s">
        <v>42</v>
      </c>
      <c r="O91" s="61"/>
      <c r="P91" s="164">
        <f t="shared" si="1"/>
        <v>0</v>
      </c>
      <c r="Q91" s="164">
        <v>0</v>
      </c>
      <c r="R91" s="164">
        <f t="shared" si="2"/>
        <v>0</v>
      </c>
      <c r="S91" s="164">
        <v>0</v>
      </c>
      <c r="T91" s="165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66" t="s">
        <v>202</v>
      </c>
      <c r="AT91" s="166" t="s">
        <v>191</v>
      </c>
      <c r="AU91" s="166" t="s">
        <v>71</v>
      </c>
      <c r="AY91" s="14" t="s">
        <v>141</v>
      </c>
      <c r="BE91" s="167">
        <f t="shared" si="4"/>
        <v>0</v>
      </c>
      <c r="BF91" s="167">
        <f t="shared" si="5"/>
        <v>0</v>
      </c>
      <c r="BG91" s="167">
        <f t="shared" si="6"/>
        <v>0</v>
      </c>
      <c r="BH91" s="167">
        <f t="shared" si="7"/>
        <v>0</v>
      </c>
      <c r="BI91" s="167">
        <f t="shared" si="8"/>
        <v>0</v>
      </c>
      <c r="BJ91" s="14" t="s">
        <v>79</v>
      </c>
      <c r="BK91" s="167">
        <f t="shared" si="9"/>
        <v>0</v>
      </c>
      <c r="BL91" s="14" t="s">
        <v>202</v>
      </c>
      <c r="BM91" s="166" t="s">
        <v>838</v>
      </c>
    </row>
    <row r="92" spans="1:65" s="2" customFormat="1" ht="24" customHeight="1">
      <c r="A92" s="31"/>
      <c r="B92" s="32"/>
      <c r="C92" s="154" t="s">
        <v>185</v>
      </c>
      <c r="D92" s="154" t="s">
        <v>135</v>
      </c>
      <c r="E92" s="155" t="s">
        <v>591</v>
      </c>
      <c r="F92" s="156" t="s">
        <v>592</v>
      </c>
      <c r="G92" s="157" t="s">
        <v>138</v>
      </c>
      <c r="H92" s="158">
        <v>1</v>
      </c>
      <c r="I92" s="159"/>
      <c r="J92" s="160">
        <f t="shared" si="0"/>
        <v>0</v>
      </c>
      <c r="K92" s="156" t="s">
        <v>139</v>
      </c>
      <c r="L92" s="161"/>
      <c r="M92" s="162" t="s">
        <v>19</v>
      </c>
      <c r="N92" s="163" t="s">
        <v>42</v>
      </c>
      <c r="O92" s="61"/>
      <c r="P92" s="164">
        <f t="shared" si="1"/>
        <v>0</v>
      </c>
      <c r="Q92" s="164">
        <v>0</v>
      </c>
      <c r="R92" s="164">
        <f t="shared" si="2"/>
        <v>0</v>
      </c>
      <c r="S92" s="164">
        <v>0</v>
      </c>
      <c r="T92" s="165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66" t="s">
        <v>197</v>
      </c>
      <c r="AT92" s="166" t="s">
        <v>135</v>
      </c>
      <c r="AU92" s="166" t="s">
        <v>71</v>
      </c>
      <c r="AY92" s="14" t="s">
        <v>141</v>
      </c>
      <c r="BE92" s="167">
        <f t="shared" si="4"/>
        <v>0</v>
      </c>
      <c r="BF92" s="167">
        <f t="shared" si="5"/>
        <v>0</v>
      </c>
      <c r="BG92" s="167">
        <f t="shared" si="6"/>
        <v>0</v>
      </c>
      <c r="BH92" s="167">
        <f t="shared" si="7"/>
        <v>0</v>
      </c>
      <c r="BI92" s="167">
        <f t="shared" si="8"/>
        <v>0</v>
      </c>
      <c r="BJ92" s="14" t="s">
        <v>79</v>
      </c>
      <c r="BK92" s="167">
        <f t="shared" si="9"/>
        <v>0</v>
      </c>
      <c r="BL92" s="14" t="s">
        <v>197</v>
      </c>
      <c r="BM92" s="166" t="s">
        <v>839</v>
      </c>
    </row>
    <row r="93" spans="1:65" s="2" customFormat="1" ht="24" customHeight="1">
      <c r="A93" s="31"/>
      <c r="B93" s="32"/>
      <c r="C93" s="154" t="s">
        <v>190</v>
      </c>
      <c r="D93" s="154" t="s">
        <v>135</v>
      </c>
      <c r="E93" s="155" t="s">
        <v>594</v>
      </c>
      <c r="F93" s="156" t="s">
        <v>595</v>
      </c>
      <c r="G93" s="157" t="s">
        <v>138</v>
      </c>
      <c r="H93" s="158">
        <v>1</v>
      </c>
      <c r="I93" s="159"/>
      <c r="J93" s="160">
        <f t="shared" si="0"/>
        <v>0</v>
      </c>
      <c r="K93" s="156" t="s">
        <v>139</v>
      </c>
      <c r="L93" s="161"/>
      <c r="M93" s="162" t="s">
        <v>19</v>
      </c>
      <c r="N93" s="163" t="s">
        <v>42</v>
      </c>
      <c r="O93" s="61"/>
      <c r="P93" s="164">
        <f t="shared" si="1"/>
        <v>0</v>
      </c>
      <c r="Q93" s="164">
        <v>0</v>
      </c>
      <c r="R93" s="164">
        <f t="shared" si="2"/>
        <v>0</v>
      </c>
      <c r="S93" s="164">
        <v>0</v>
      </c>
      <c r="T93" s="165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66" t="s">
        <v>197</v>
      </c>
      <c r="AT93" s="166" t="s">
        <v>135</v>
      </c>
      <c r="AU93" s="166" t="s">
        <v>71</v>
      </c>
      <c r="AY93" s="14" t="s">
        <v>141</v>
      </c>
      <c r="BE93" s="167">
        <f t="shared" si="4"/>
        <v>0</v>
      </c>
      <c r="BF93" s="167">
        <f t="shared" si="5"/>
        <v>0</v>
      </c>
      <c r="BG93" s="167">
        <f t="shared" si="6"/>
        <v>0</v>
      </c>
      <c r="BH93" s="167">
        <f t="shared" si="7"/>
        <v>0</v>
      </c>
      <c r="BI93" s="167">
        <f t="shared" si="8"/>
        <v>0</v>
      </c>
      <c r="BJ93" s="14" t="s">
        <v>79</v>
      </c>
      <c r="BK93" s="167">
        <f t="shared" si="9"/>
        <v>0</v>
      </c>
      <c r="BL93" s="14" t="s">
        <v>197</v>
      </c>
      <c r="BM93" s="166" t="s">
        <v>840</v>
      </c>
    </row>
    <row r="94" spans="1:65" s="2" customFormat="1" ht="24" customHeight="1">
      <c r="A94" s="31"/>
      <c r="B94" s="32"/>
      <c r="C94" s="154" t="s">
        <v>8</v>
      </c>
      <c r="D94" s="154" t="s">
        <v>135</v>
      </c>
      <c r="E94" s="155" t="s">
        <v>597</v>
      </c>
      <c r="F94" s="156" t="s">
        <v>598</v>
      </c>
      <c r="G94" s="157" t="s">
        <v>138</v>
      </c>
      <c r="H94" s="158">
        <v>1</v>
      </c>
      <c r="I94" s="159"/>
      <c r="J94" s="160">
        <f t="shared" si="0"/>
        <v>0</v>
      </c>
      <c r="K94" s="156" t="s">
        <v>139</v>
      </c>
      <c r="L94" s="161"/>
      <c r="M94" s="162" t="s">
        <v>19</v>
      </c>
      <c r="N94" s="163" t="s">
        <v>42</v>
      </c>
      <c r="O94" s="61"/>
      <c r="P94" s="164">
        <f t="shared" si="1"/>
        <v>0</v>
      </c>
      <c r="Q94" s="164">
        <v>0</v>
      </c>
      <c r="R94" s="164">
        <f t="shared" si="2"/>
        <v>0</v>
      </c>
      <c r="S94" s="164">
        <v>0</v>
      </c>
      <c r="T94" s="165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66" t="s">
        <v>197</v>
      </c>
      <c r="AT94" s="166" t="s">
        <v>135</v>
      </c>
      <c r="AU94" s="166" t="s">
        <v>71</v>
      </c>
      <c r="AY94" s="14" t="s">
        <v>141</v>
      </c>
      <c r="BE94" s="167">
        <f t="shared" si="4"/>
        <v>0</v>
      </c>
      <c r="BF94" s="167">
        <f t="shared" si="5"/>
        <v>0</v>
      </c>
      <c r="BG94" s="167">
        <f t="shared" si="6"/>
        <v>0</v>
      </c>
      <c r="BH94" s="167">
        <f t="shared" si="7"/>
        <v>0</v>
      </c>
      <c r="BI94" s="167">
        <f t="shared" si="8"/>
        <v>0</v>
      </c>
      <c r="BJ94" s="14" t="s">
        <v>79</v>
      </c>
      <c r="BK94" s="167">
        <f t="shared" si="9"/>
        <v>0</v>
      </c>
      <c r="BL94" s="14" t="s">
        <v>197</v>
      </c>
      <c r="BM94" s="166" t="s">
        <v>841</v>
      </c>
    </row>
    <row r="95" spans="1:65" s="2" customFormat="1" ht="24" customHeight="1">
      <c r="A95" s="31"/>
      <c r="B95" s="32"/>
      <c r="C95" s="154" t="s">
        <v>199</v>
      </c>
      <c r="D95" s="154" t="s">
        <v>135</v>
      </c>
      <c r="E95" s="155" t="s">
        <v>600</v>
      </c>
      <c r="F95" s="156" t="s">
        <v>601</v>
      </c>
      <c r="G95" s="157" t="s">
        <v>138</v>
      </c>
      <c r="H95" s="158">
        <v>1</v>
      </c>
      <c r="I95" s="159"/>
      <c r="J95" s="160">
        <f t="shared" si="0"/>
        <v>0</v>
      </c>
      <c r="K95" s="156" t="s">
        <v>139</v>
      </c>
      <c r="L95" s="161"/>
      <c r="M95" s="162" t="s">
        <v>19</v>
      </c>
      <c r="N95" s="163" t="s">
        <v>42</v>
      </c>
      <c r="O95" s="61"/>
      <c r="P95" s="164">
        <f t="shared" si="1"/>
        <v>0</v>
      </c>
      <c r="Q95" s="164">
        <v>0</v>
      </c>
      <c r="R95" s="164">
        <f t="shared" si="2"/>
        <v>0</v>
      </c>
      <c r="S95" s="164">
        <v>0</v>
      </c>
      <c r="T95" s="165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66" t="s">
        <v>197</v>
      </c>
      <c r="AT95" s="166" t="s">
        <v>135</v>
      </c>
      <c r="AU95" s="166" t="s">
        <v>71</v>
      </c>
      <c r="AY95" s="14" t="s">
        <v>141</v>
      </c>
      <c r="BE95" s="167">
        <f t="shared" si="4"/>
        <v>0</v>
      </c>
      <c r="BF95" s="167">
        <f t="shared" si="5"/>
        <v>0</v>
      </c>
      <c r="BG95" s="167">
        <f t="shared" si="6"/>
        <v>0</v>
      </c>
      <c r="BH95" s="167">
        <f t="shared" si="7"/>
        <v>0</v>
      </c>
      <c r="BI95" s="167">
        <f t="shared" si="8"/>
        <v>0</v>
      </c>
      <c r="BJ95" s="14" t="s">
        <v>79</v>
      </c>
      <c r="BK95" s="167">
        <f t="shared" si="9"/>
        <v>0</v>
      </c>
      <c r="BL95" s="14" t="s">
        <v>197</v>
      </c>
      <c r="BM95" s="166" t="s">
        <v>842</v>
      </c>
    </row>
    <row r="96" spans="1:65" s="2" customFormat="1" ht="24" customHeight="1">
      <c r="A96" s="31"/>
      <c r="B96" s="32"/>
      <c r="C96" s="168" t="s">
        <v>204</v>
      </c>
      <c r="D96" s="168" t="s">
        <v>191</v>
      </c>
      <c r="E96" s="169" t="s">
        <v>603</v>
      </c>
      <c r="F96" s="170" t="s">
        <v>604</v>
      </c>
      <c r="G96" s="171" t="s">
        <v>138</v>
      </c>
      <c r="H96" s="172">
        <v>1</v>
      </c>
      <c r="I96" s="173"/>
      <c r="J96" s="174">
        <f t="shared" si="0"/>
        <v>0</v>
      </c>
      <c r="K96" s="170" t="s">
        <v>139</v>
      </c>
      <c r="L96" s="36"/>
      <c r="M96" s="175" t="s">
        <v>19</v>
      </c>
      <c r="N96" s="176" t="s">
        <v>42</v>
      </c>
      <c r="O96" s="61"/>
      <c r="P96" s="164">
        <f t="shared" si="1"/>
        <v>0</v>
      </c>
      <c r="Q96" s="164">
        <v>0</v>
      </c>
      <c r="R96" s="164">
        <f t="shared" si="2"/>
        <v>0</v>
      </c>
      <c r="S96" s="164">
        <v>0</v>
      </c>
      <c r="T96" s="165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66" t="s">
        <v>202</v>
      </c>
      <c r="AT96" s="166" t="s">
        <v>191</v>
      </c>
      <c r="AU96" s="166" t="s">
        <v>71</v>
      </c>
      <c r="AY96" s="14" t="s">
        <v>141</v>
      </c>
      <c r="BE96" s="167">
        <f t="shared" si="4"/>
        <v>0</v>
      </c>
      <c r="BF96" s="167">
        <f t="shared" si="5"/>
        <v>0</v>
      </c>
      <c r="BG96" s="167">
        <f t="shared" si="6"/>
        <v>0</v>
      </c>
      <c r="BH96" s="167">
        <f t="shared" si="7"/>
        <v>0</v>
      </c>
      <c r="BI96" s="167">
        <f t="shared" si="8"/>
        <v>0</v>
      </c>
      <c r="BJ96" s="14" t="s">
        <v>79</v>
      </c>
      <c r="BK96" s="167">
        <f t="shared" si="9"/>
        <v>0</v>
      </c>
      <c r="BL96" s="14" t="s">
        <v>202</v>
      </c>
      <c r="BM96" s="166" t="s">
        <v>843</v>
      </c>
    </row>
    <row r="97" spans="1:65" s="2" customFormat="1" ht="24" customHeight="1">
      <c r="A97" s="31"/>
      <c r="B97" s="32"/>
      <c r="C97" s="168" t="s">
        <v>209</v>
      </c>
      <c r="D97" s="168" t="s">
        <v>191</v>
      </c>
      <c r="E97" s="169" t="s">
        <v>606</v>
      </c>
      <c r="F97" s="170" t="s">
        <v>607</v>
      </c>
      <c r="G97" s="171" t="s">
        <v>138</v>
      </c>
      <c r="H97" s="172">
        <v>55</v>
      </c>
      <c r="I97" s="173"/>
      <c r="J97" s="174">
        <f t="shared" si="0"/>
        <v>0</v>
      </c>
      <c r="K97" s="170" t="s">
        <v>139</v>
      </c>
      <c r="L97" s="36"/>
      <c r="M97" s="175" t="s">
        <v>19</v>
      </c>
      <c r="N97" s="176" t="s">
        <v>42</v>
      </c>
      <c r="O97" s="61"/>
      <c r="P97" s="164">
        <f t="shared" si="1"/>
        <v>0</v>
      </c>
      <c r="Q97" s="164">
        <v>0</v>
      </c>
      <c r="R97" s="164">
        <f t="shared" si="2"/>
        <v>0</v>
      </c>
      <c r="S97" s="164">
        <v>0</v>
      </c>
      <c r="T97" s="165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66" t="s">
        <v>202</v>
      </c>
      <c r="AT97" s="166" t="s">
        <v>191</v>
      </c>
      <c r="AU97" s="166" t="s">
        <v>71</v>
      </c>
      <c r="AY97" s="14" t="s">
        <v>141</v>
      </c>
      <c r="BE97" s="167">
        <f t="shared" si="4"/>
        <v>0</v>
      </c>
      <c r="BF97" s="167">
        <f t="shared" si="5"/>
        <v>0</v>
      </c>
      <c r="BG97" s="167">
        <f t="shared" si="6"/>
        <v>0</v>
      </c>
      <c r="BH97" s="167">
        <f t="shared" si="7"/>
        <v>0</v>
      </c>
      <c r="BI97" s="167">
        <f t="shared" si="8"/>
        <v>0</v>
      </c>
      <c r="BJ97" s="14" t="s">
        <v>79</v>
      </c>
      <c r="BK97" s="167">
        <f t="shared" si="9"/>
        <v>0</v>
      </c>
      <c r="BL97" s="14" t="s">
        <v>202</v>
      </c>
      <c r="BM97" s="166" t="s">
        <v>844</v>
      </c>
    </row>
    <row r="98" spans="1:65" s="2" customFormat="1" ht="24" customHeight="1">
      <c r="A98" s="31"/>
      <c r="B98" s="32"/>
      <c r="C98" s="154" t="s">
        <v>213</v>
      </c>
      <c r="D98" s="154" t="s">
        <v>135</v>
      </c>
      <c r="E98" s="155" t="s">
        <v>609</v>
      </c>
      <c r="F98" s="156" t="s">
        <v>610</v>
      </c>
      <c r="G98" s="157" t="s">
        <v>138</v>
      </c>
      <c r="H98" s="158">
        <v>45</v>
      </c>
      <c r="I98" s="159"/>
      <c r="J98" s="160">
        <f t="shared" si="0"/>
        <v>0</v>
      </c>
      <c r="K98" s="156" t="s">
        <v>139</v>
      </c>
      <c r="L98" s="161"/>
      <c r="M98" s="162" t="s">
        <v>19</v>
      </c>
      <c r="N98" s="163" t="s">
        <v>42</v>
      </c>
      <c r="O98" s="61"/>
      <c r="P98" s="164">
        <f t="shared" si="1"/>
        <v>0</v>
      </c>
      <c r="Q98" s="164">
        <v>0</v>
      </c>
      <c r="R98" s="164">
        <f t="shared" si="2"/>
        <v>0</v>
      </c>
      <c r="S98" s="164">
        <v>0</v>
      </c>
      <c r="T98" s="165">
        <f t="shared" si="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66" t="s">
        <v>197</v>
      </c>
      <c r="AT98" s="166" t="s">
        <v>135</v>
      </c>
      <c r="AU98" s="166" t="s">
        <v>71</v>
      </c>
      <c r="AY98" s="14" t="s">
        <v>141</v>
      </c>
      <c r="BE98" s="167">
        <f t="shared" si="4"/>
        <v>0</v>
      </c>
      <c r="BF98" s="167">
        <f t="shared" si="5"/>
        <v>0</v>
      </c>
      <c r="BG98" s="167">
        <f t="shared" si="6"/>
        <v>0</v>
      </c>
      <c r="BH98" s="167">
        <f t="shared" si="7"/>
        <v>0</v>
      </c>
      <c r="BI98" s="167">
        <f t="shared" si="8"/>
        <v>0</v>
      </c>
      <c r="BJ98" s="14" t="s">
        <v>79</v>
      </c>
      <c r="BK98" s="167">
        <f t="shared" si="9"/>
        <v>0</v>
      </c>
      <c r="BL98" s="14" t="s">
        <v>197</v>
      </c>
      <c r="BM98" s="166" t="s">
        <v>845</v>
      </c>
    </row>
    <row r="99" spans="1:65" s="2" customFormat="1" ht="24" customHeight="1">
      <c r="A99" s="31"/>
      <c r="B99" s="32"/>
      <c r="C99" s="154" t="s">
        <v>217</v>
      </c>
      <c r="D99" s="154" t="s">
        <v>135</v>
      </c>
      <c r="E99" s="155" t="s">
        <v>612</v>
      </c>
      <c r="F99" s="156" t="s">
        <v>613</v>
      </c>
      <c r="G99" s="157" t="s">
        <v>138</v>
      </c>
      <c r="H99" s="158">
        <v>45</v>
      </c>
      <c r="I99" s="159"/>
      <c r="J99" s="160">
        <f t="shared" si="0"/>
        <v>0</v>
      </c>
      <c r="K99" s="156" t="s">
        <v>139</v>
      </c>
      <c r="L99" s="161"/>
      <c r="M99" s="162" t="s">
        <v>19</v>
      </c>
      <c r="N99" s="163" t="s">
        <v>42</v>
      </c>
      <c r="O99" s="61"/>
      <c r="P99" s="164">
        <f t="shared" si="1"/>
        <v>0</v>
      </c>
      <c r="Q99" s="164">
        <v>0</v>
      </c>
      <c r="R99" s="164">
        <f t="shared" si="2"/>
        <v>0</v>
      </c>
      <c r="S99" s="164">
        <v>0</v>
      </c>
      <c r="T99" s="165">
        <f t="shared" si="3"/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66" t="s">
        <v>197</v>
      </c>
      <c r="AT99" s="166" t="s">
        <v>135</v>
      </c>
      <c r="AU99" s="166" t="s">
        <v>71</v>
      </c>
      <c r="AY99" s="14" t="s">
        <v>141</v>
      </c>
      <c r="BE99" s="167">
        <f t="shared" si="4"/>
        <v>0</v>
      </c>
      <c r="BF99" s="167">
        <f t="shared" si="5"/>
        <v>0</v>
      </c>
      <c r="BG99" s="167">
        <f t="shared" si="6"/>
        <v>0</v>
      </c>
      <c r="BH99" s="167">
        <f t="shared" si="7"/>
        <v>0</v>
      </c>
      <c r="BI99" s="167">
        <f t="shared" si="8"/>
        <v>0</v>
      </c>
      <c r="BJ99" s="14" t="s">
        <v>79</v>
      </c>
      <c r="BK99" s="167">
        <f t="shared" si="9"/>
        <v>0</v>
      </c>
      <c r="BL99" s="14" t="s">
        <v>197</v>
      </c>
      <c r="BM99" s="166" t="s">
        <v>846</v>
      </c>
    </row>
    <row r="100" spans="1:65" s="2" customFormat="1" ht="24" customHeight="1">
      <c r="A100" s="31"/>
      <c r="B100" s="32"/>
      <c r="C100" s="154" t="s">
        <v>7</v>
      </c>
      <c r="D100" s="154" t="s">
        <v>135</v>
      </c>
      <c r="E100" s="155" t="s">
        <v>615</v>
      </c>
      <c r="F100" s="156" t="s">
        <v>616</v>
      </c>
      <c r="G100" s="157" t="s">
        <v>138</v>
      </c>
      <c r="H100" s="158">
        <v>10</v>
      </c>
      <c r="I100" s="159"/>
      <c r="J100" s="160">
        <f t="shared" si="0"/>
        <v>0</v>
      </c>
      <c r="K100" s="156" t="s">
        <v>139</v>
      </c>
      <c r="L100" s="161"/>
      <c r="M100" s="162" t="s">
        <v>19</v>
      </c>
      <c r="N100" s="163" t="s">
        <v>42</v>
      </c>
      <c r="O100" s="61"/>
      <c r="P100" s="164">
        <f t="shared" si="1"/>
        <v>0</v>
      </c>
      <c r="Q100" s="164">
        <v>0</v>
      </c>
      <c r="R100" s="164">
        <f t="shared" si="2"/>
        <v>0</v>
      </c>
      <c r="S100" s="164">
        <v>0</v>
      </c>
      <c r="T100" s="165">
        <f t="shared" si="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66" t="s">
        <v>197</v>
      </c>
      <c r="AT100" s="166" t="s">
        <v>135</v>
      </c>
      <c r="AU100" s="166" t="s">
        <v>71</v>
      </c>
      <c r="AY100" s="14" t="s">
        <v>141</v>
      </c>
      <c r="BE100" s="167">
        <f t="shared" si="4"/>
        <v>0</v>
      </c>
      <c r="BF100" s="167">
        <f t="shared" si="5"/>
        <v>0</v>
      </c>
      <c r="BG100" s="167">
        <f t="shared" si="6"/>
        <v>0</v>
      </c>
      <c r="BH100" s="167">
        <f t="shared" si="7"/>
        <v>0</v>
      </c>
      <c r="BI100" s="167">
        <f t="shared" si="8"/>
        <v>0</v>
      </c>
      <c r="BJ100" s="14" t="s">
        <v>79</v>
      </c>
      <c r="BK100" s="167">
        <f t="shared" si="9"/>
        <v>0</v>
      </c>
      <c r="BL100" s="14" t="s">
        <v>197</v>
      </c>
      <c r="BM100" s="166" t="s">
        <v>847</v>
      </c>
    </row>
    <row r="101" spans="1:65" s="2" customFormat="1" ht="24" customHeight="1">
      <c r="A101" s="31"/>
      <c r="B101" s="32"/>
      <c r="C101" s="154" t="s">
        <v>224</v>
      </c>
      <c r="D101" s="154" t="s">
        <v>135</v>
      </c>
      <c r="E101" s="155" t="s">
        <v>618</v>
      </c>
      <c r="F101" s="156" t="s">
        <v>619</v>
      </c>
      <c r="G101" s="157" t="s">
        <v>138</v>
      </c>
      <c r="H101" s="158">
        <v>10</v>
      </c>
      <c r="I101" s="159"/>
      <c r="J101" s="160">
        <f t="shared" si="0"/>
        <v>0</v>
      </c>
      <c r="K101" s="156" t="s">
        <v>139</v>
      </c>
      <c r="L101" s="161"/>
      <c r="M101" s="162" t="s">
        <v>19</v>
      </c>
      <c r="N101" s="163" t="s">
        <v>42</v>
      </c>
      <c r="O101" s="61"/>
      <c r="P101" s="164">
        <f t="shared" si="1"/>
        <v>0</v>
      </c>
      <c r="Q101" s="164">
        <v>0</v>
      </c>
      <c r="R101" s="164">
        <f t="shared" si="2"/>
        <v>0</v>
      </c>
      <c r="S101" s="164">
        <v>0</v>
      </c>
      <c r="T101" s="165">
        <f t="shared" si="3"/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66" t="s">
        <v>197</v>
      </c>
      <c r="AT101" s="166" t="s">
        <v>135</v>
      </c>
      <c r="AU101" s="166" t="s">
        <v>71</v>
      </c>
      <c r="AY101" s="14" t="s">
        <v>141</v>
      </c>
      <c r="BE101" s="167">
        <f t="shared" si="4"/>
        <v>0</v>
      </c>
      <c r="BF101" s="167">
        <f t="shared" si="5"/>
        <v>0</v>
      </c>
      <c r="BG101" s="167">
        <f t="shared" si="6"/>
        <v>0</v>
      </c>
      <c r="BH101" s="167">
        <f t="shared" si="7"/>
        <v>0</v>
      </c>
      <c r="BI101" s="167">
        <f t="shared" si="8"/>
        <v>0</v>
      </c>
      <c r="BJ101" s="14" t="s">
        <v>79</v>
      </c>
      <c r="BK101" s="167">
        <f t="shared" si="9"/>
        <v>0</v>
      </c>
      <c r="BL101" s="14" t="s">
        <v>197</v>
      </c>
      <c r="BM101" s="166" t="s">
        <v>848</v>
      </c>
    </row>
    <row r="102" spans="1:65" s="2" customFormat="1" ht="24" customHeight="1">
      <c r="A102" s="31"/>
      <c r="B102" s="32"/>
      <c r="C102" s="168" t="s">
        <v>228</v>
      </c>
      <c r="D102" s="168" t="s">
        <v>191</v>
      </c>
      <c r="E102" s="169" t="s">
        <v>621</v>
      </c>
      <c r="F102" s="170" t="s">
        <v>622</v>
      </c>
      <c r="G102" s="171" t="s">
        <v>138</v>
      </c>
      <c r="H102" s="172">
        <v>45</v>
      </c>
      <c r="I102" s="173"/>
      <c r="J102" s="174">
        <f t="shared" si="0"/>
        <v>0</v>
      </c>
      <c r="K102" s="170" t="s">
        <v>139</v>
      </c>
      <c r="L102" s="36"/>
      <c r="M102" s="175" t="s">
        <v>19</v>
      </c>
      <c r="N102" s="176" t="s">
        <v>42</v>
      </c>
      <c r="O102" s="61"/>
      <c r="P102" s="164">
        <f t="shared" si="1"/>
        <v>0</v>
      </c>
      <c r="Q102" s="164">
        <v>0</v>
      </c>
      <c r="R102" s="164">
        <f t="shared" si="2"/>
        <v>0</v>
      </c>
      <c r="S102" s="164">
        <v>0</v>
      </c>
      <c r="T102" s="165">
        <f t="shared" si="3"/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66" t="s">
        <v>202</v>
      </c>
      <c r="AT102" s="166" t="s">
        <v>191</v>
      </c>
      <c r="AU102" s="166" t="s">
        <v>71</v>
      </c>
      <c r="AY102" s="14" t="s">
        <v>141</v>
      </c>
      <c r="BE102" s="167">
        <f t="shared" si="4"/>
        <v>0</v>
      </c>
      <c r="BF102" s="167">
        <f t="shared" si="5"/>
        <v>0</v>
      </c>
      <c r="BG102" s="167">
        <f t="shared" si="6"/>
        <v>0</v>
      </c>
      <c r="BH102" s="167">
        <f t="shared" si="7"/>
        <v>0</v>
      </c>
      <c r="BI102" s="167">
        <f t="shared" si="8"/>
        <v>0</v>
      </c>
      <c r="BJ102" s="14" t="s">
        <v>79</v>
      </c>
      <c r="BK102" s="167">
        <f t="shared" si="9"/>
        <v>0</v>
      </c>
      <c r="BL102" s="14" t="s">
        <v>202</v>
      </c>
      <c r="BM102" s="166" t="s">
        <v>849</v>
      </c>
    </row>
    <row r="103" spans="1:65" s="2" customFormat="1" ht="24" customHeight="1">
      <c r="A103" s="31"/>
      <c r="B103" s="32"/>
      <c r="C103" s="154" t="s">
        <v>232</v>
      </c>
      <c r="D103" s="154" t="s">
        <v>135</v>
      </c>
      <c r="E103" s="155" t="s">
        <v>624</v>
      </c>
      <c r="F103" s="156" t="s">
        <v>625</v>
      </c>
      <c r="G103" s="157" t="s">
        <v>138</v>
      </c>
      <c r="H103" s="158">
        <v>45</v>
      </c>
      <c r="I103" s="159"/>
      <c r="J103" s="160">
        <f t="shared" si="0"/>
        <v>0</v>
      </c>
      <c r="K103" s="156" t="s">
        <v>139</v>
      </c>
      <c r="L103" s="161"/>
      <c r="M103" s="162" t="s">
        <v>19</v>
      </c>
      <c r="N103" s="163" t="s">
        <v>42</v>
      </c>
      <c r="O103" s="61"/>
      <c r="P103" s="164">
        <f t="shared" si="1"/>
        <v>0</v>
      </c>
      <c r="Q103" s="164">
        <v>0</v>
      </c>
      <c r="R103" s="164">
        <f t="shared" si="2"/>
        <v>0</v>
      </c>
      <c r="S103" s="164">
        <v>0</v>
      </c>
      <c r="T103" s="165">
        <f t="shared" si="3"/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66" t="s">
        <v>197</v>
      </c>
      <c r="AT103" s="166" t="s">
        <v>135</v>
      </c>
      <c r="AU103" s="166" t="s">
        <v>71</v>
      </c>
      <c r="AY103" s="14" t="s">
        <v>141</v>
      </c>
      <c r="BE103" s="167">
        <f t="shared" si="4"/>
        <v>0</v>
      </c>
      <c r="BF103" s="167">
        <f t="shared" si="5"/>
        <v>0</v>
      </c>
      <c r="BG103" s="167">
        <f t="shared" si="6"/>
        <v>0</v>
      </c>
      <c r="BH103" s="167">
        <f t="shared" si="7"/>
        <v>0</v>
      </c>
      <c r="BI103" s="167">
        <f t="shared" si="8"/>
        <v>0</v>
      </c>
      <c r="BJ103" s="14" t="s">
        <v>79</v>
      </c>
      <c r="BK103" s="167">
        <f t="shared" si="9"/>
        <v>0</v>
      </c>
      <c r="BL103" s="14" t="s">
        <v>197</v>
      </c>
      <c r="BM103" s="166" t="s">
        <v>850</v>
      </c>
    </row>
    <row r="104" spans="1:65" s="2" customFormat="1" ht="24" customHeight="1">
      <c r="A104" s="31"/>
      <c r="B104" s="32"/>
      <c r="C104" s="168" t="s">
        <v>236</v>
      </c>
      <c r="D104" s="168" t="s">
        <v>191</v>
      </c>
      <c r="E104" s="169" t="s">
        <v>627</v>
      </c>
      <c r="F104" s="170" t="s">
        <v>628</v>
      </c>
      <c r="G104" s="171" t="s">
        <v>138</v>
      </c>
      <c r="H104" s="172">
        <v>185</v>
      </c>
      <c r="I104" s="173"/>
      <c r="J104" s="174">
        <f t="shared" si="0"/>
        <v>0</v>
      </c>
      <c r="K104" s="170" t="s">
        <v>139</v>
      </c>
      <c r="L104" s="36"/>
      <c r="M104" s="175" t="s">
        <v>19</v>
      </c>
      <c r="N104" s="176" t="s">
        <v>42</v>
      </c>
      <c r="O104" s="61"/>
      <c r="P104" s="164">
        <f t="shared" si="1"/>
        <v>0</v>
      </c>
      <c r="Q104" s="164">
        <v>0</v>
      </c>
      <c r="R104" s="164">
        <f t="shared" si="2"/>
        <v>0</v>
      </c>
      <c r="S104" s="164">
        <v>0</v>
      </c>
      <c r="T104" s="165">
        <f t="shared" si="3"/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66" t="s">
        <v>202</v>
      </c>
      <c r="AT104" s="166" t="s">
        <v>191</v>
      </c>
      <c r="AU104" s="166" t="s">
        <v>71</v>
      </c>
      <c r="AY104" s="14" t="s">
        <v>141</v>
      </c>
      <c r="BE104" s="167">
        <f t="shared" si="4"/>
        <v>0</v>
      </c>
      <c r="BF104" s="167">
        <f t="shared" si="5"/>
        <v>0</v>
      </c>
      <c r="BG104" s="167">
        <f t="shared" si="6"/>
        <v>0</v>
      </c>
      <c r="BH104" s="167">
        <f t="shared" si="7"/>
        <v>0</v>
      </c>
      <c r="BI104" s="167">
        <f t="shared" si="8"/>
        <v>0</v>
      </c>
      <c r="BJ104" s="14" t="s">
        <v>79</v>
      </c>
      <c r="BK104" s="167">
        <f t="shared" si="9"/>
        <v>0</v>
      </c>
      <c r="BL104" s="14" t="s">
        <v>202</v>
      </c>
      <c r="BM104" s="166" t="s">
        <v>851</v>
      </c>
    </row>
    <row r="105" spans="1:65" s="2" customFormat="1" ht="24" customHeight="1">
      <c r="A105" s="31"/>
      <c r="B105" s="32"/>
      <c r="C105" s="154" t="s">
        <v>240</v>
      </c>
      <c r="D105" s="154" t="s">
        <v>135</v>
      </c>
      <c r="E105" s="155" t="s">
        <v>630</v>
      </c>
      <c r="F105" s="156" t="s">
        <v>631</v>
      </c>
      <c r="G105" s="157" t="s">
        <v>138</v>
      </c>
      <c r="H105" s="158">
        <v>185</v>
      </c>
      <c r="I105" s="159"/>
      <c r="J105" s="160">
        <f t="shared" si="0"/>
        <v>0</v>
      </c>
      <c r="K105" s="156" t="s">
        <v>139</v>
      </c>
      <c r="L105" s="161"/>
      <c r="M105" s="162" t="s">
        <v>19</v>
      </c>
      <c r="N105" s="163" t="s">
        <v>42</v>
      </c>
      <c r="O105" s="61"/>
      <c r="P105" s="164">
        <f t="shared" si="1"/>
        <v>0</v>
      </c>
      <c r="Q105" s="164">
        <v>0</v>
      </c>
      <c r="R105" s="164">
        <f t="shared" si="2"/>
        <v>0</v>
      </c>
      <c r="S105" s="164">
        <v>0</v>
      </c>
      <c r="T105" s="165">
        <f t="shared" si="3"/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66" t="s">
        <v>197</v>
      </c>
      <c r="AT105" s="166" t="s">
        <v>135</v>
      </c>
      <c r="AU105" s="166" t="s">
        <v>71</v>
      </c>
      <c r="AY105" s="14" t="s">
        <v>141</v>
      </c>
      <c r="BE105" s="167">
        <f t="shared" si="4"/>
        <v>0</v>
      </c>
      <c r="BF105" s="167">
        <f t="shared" si="5"/>
        <v>0</v>
      </c>
      <c r="BG105" s="167">
        <f t="shared" si="6"/>
        <v>0</v>
      </c>
      <c r="BH105" s="167">
        <f t="shared" si="7"/>
        <v>0</v>
      </c>
      <c r="BI105" s="167">
        <f t="shared" si="8"/>
        <v>0</v>
      </c>
      <c r="BJ105" s="14" t="s">
        <v>79</v>
      </c>
      <c r="BK105" s="167">
        <f t="shared" si="9"/>
        <v>0</v>
      </c>
      <c r="BL105" s="14" t="s">
        <v>197</v>
      </c>
      <c r="BM105" s="166" t="s">
        <v>852</v>
      </c>
    </row>
    <row r="106" spans="1:65" s="2" customFormat="1" ht="24" customHeight="1">
      <c r="A106" s="31"/>
      <c r="B106" s="32"/>
      <c r="C106" s="168" t="s">
        <v>244</v>
      </c>
      <c r="D106" s="168" t="s">
        <v>191</v>
      </c>
      <c r="E106" s="169" t="s">
        <v>633</v>
      </c>
      <c r="F106" s="170" t="s">
        <v>634</v>
      </c>
      <c r="G106" s="171" t="s">
        <v>138</v>
      </c>
      <c r="H106" s="172">
        <v>1</v>
      </c>
      <c r="I106" s="173"/>
      <c r="J106" s="174">
        <f t="shared" si="0"/>
        <v>0</v>
      </c>
      <c r="K106" s="170" t="s">
        <v>139</v>
      </c>
      <c r="L106" s="36"/>
      <c r="M106" s="175" t="s">
        <v>19</v>
      </c>
      <c r="N106" s="176" t="s">
        <v>42</v>
      </c>
      <c r="O106" s="61"/>
      <c r="P106" s="164">
        <f t="shared" si="1"/>
        <v>0</v>
      </c>
      <c r="Q106" s="164">
        <v>0</v>
      </c>
      <c r="R106" s="164">
        <f t="shared" si="2"/>
        <v>0</v>
      </c>
      <c r="S106" s="164">
        <v>0</v>
      </c>
      <c r="T106" s="165">
        <f t="shared" si="3"/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66" t="s">
        <v>202</v>
      </c>
      <c r="AT106" s="166" t="s">
        <v>191</v>
      </c>
      <c r="AU106" s="166" t="s">
        <v>71</v>
      </c>
      <c r="AY106" s="14" t="s">
        <v>141</v>
      </c>
      <c r="BE106" s="167">
        <f t="shared" si="4"/>
        <v>0</v>
      </c>
      <c r="BF106" s="167">
        <f t="shared" si="5"/>
        <v>0</v>
      </c>
      <c r="BG106" s="167">
        <f t="shared" si="6"/>
        <v>0</v>
      </c>
      <c r="BH106" s="167">
        <f t="shared" si="7"/>
        <v>0</v>
      </c>
      <c r="BI106" s="167">
        <f t="shared" si="8"/>
        <v>0</v>
      </c>
      <c r="BJ106" s="14" t="s">
        <v>79</v>
      </c>
      <c r="BK106" s="167">
        <f t="shared" si="9"/>
        <v>0</v>
      </c>
      <c r="BL106" s="14" t="s">
        <v>202</v>
      </c>
      <c r="BM106" s="166" t="s">
        <v>853</v>
      </c>
    </row>
    <row r="107" spans="1:65" s="2" customFormat="1" ht="24" customHeight="1">
      <c r="A107" s="31"/>
      <c r="B107" s="32"/>
      <c r="C107" s="154" t="s">
        <v>248</v>
      </c>
      <c r="D107" s="154" t="s">
        <v>135</v>
      </c>
      <c r="E107" s="155" t="s">
        <v>636</v>
      </c>
      <c r="F107" s="156" t="s">
        <v>637</v>
      </c>
      <c r="G107" s="157" t="s">
        <v>138</v>
      </c>
      <c r="H107" s="158">
        <v>1</v>
      </c>
      <c r="I107" s="159"/>
      <c r="J107" s="160">
        <f t="shared" si="0"/>
        <v>0</v>
      </c>
      <c r="K107" s="156" t="s">
        <v>139</v>
      </c>
      <c r="L107" s="161"/>
      <c r="M107" s="162" t="s">
        <v>19</v>
      </c>
      <c r="N107" s="163" t="s">
        <v>42</v>
      </c>
      <c r="O107" s="61"/>
      <c r="P107" s="164">
        <f t="shared" si="1"/>
        <v>0</v>
      </c>
      <c r="Q107" s="164">
        <v>0</v>
      </c>
      <c r="R107" s="164">
        <f t="shared" si="2"/>
        <v>0</v>
      </c>
      <c r="S107" s="164">
        <v>0</v>
      </c>
      <c r="T107" s="165">
        <f t="shared" si="3"/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66" t="s">
        <v>197</v>
      </c>
      <c r="AT107" s="166" t="s">
        <v>135</v>
      </c>
      <c r="AU107" s="166" t="s">
        <v>71</v>
      </c>
      <c r="AY107" s="14" t="s">
        <v>141</v>
      </c>
      <c r="BE107" s="167">
        <f t="shared" si="4"/>
        <v>0</v>
      </c>
      <c r="BF107" s="167">
        <f t="shared" si="5"/>
        <v>0</v>
      </c>
      <c r="BG107" s="167">
        <f t="shared" si="6"/>
        <v>0</v>
      </c>
      <c r="BH107" s="167">
        <f t="shared" si="7"/>
        <v>0</v>
      </c>
      <c r="BI107" s="167">
        <f t="shared" si="8"/>
        <v>0</v>
      </c>
      <c r="BJ107" s="14" t="s">
        <v>79</v>
      </c>
      <c r="BK107" s="167">
        <f t="shared" si="9"/>
        <v>0</v>
      </c>
      <c r="BL107" s="14" t="s">
        <v>197</v>
      </c>
      <c r="BM107" s="166" t="s">
        <v>854</v>
      </c>
    </row>
    <row r="108" spans="1:65" s="2" customFormat="1" ht="24" customHeight="1">
      <c r="A108" s="31"/>
      <c r="B108" s="32"/>
      <c r="C108" s="168" t="s">
        <v>252</v>
      </c>
      <c r="D108" s="168" t="s">
        <v>191</v>
      </c>
      <c r="E108" s="169" t="s">
        <v>639</v>
      </c>
      <c r="F108" s="170" t="s">
        <v>640</v>
      </c>
      <c r="G108" s="171" t="s">
        <v>138</v>
      </c>
      <c r="H108" s="172">
        <v>50</v>
      </c>
      <c r="I108" s="173"/>
      <c r="J108" s="174">
        <f t="shared" si="0"/>
        <v>0</v>
      </c>
      <c r="K108" s="170" t="s">
        <v>139</v>
      </c>
      <c r="L108" s="36"/>
      <c r="M108" s="175" t="s">
        <v>19</v>
      </c>
      <c r="N108" s="176" t="s">
        <v>42</v>
      </c>
      <c r="O108" s="61"/>
      <c r="P108" s="164">
        <f t="shared" si="1"/>
        <v>0</v>
      </c>
      <c r="Q108" s="164">
        <v>0</v>
      </c>
      <c r="R108" s="164">
        <f t="shared" si="2"/>
        <v>0</v>
      </c>
      <c r="S108" s="164">
        <v>0</v>
      </c>
      <c r="T108" s="165">
        <f t="shared" si="3"/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66" t="s">
        <v>202</v>
      </c>
      <c r="AT108" s="166" t="s">
        <v>191</v>
      </c>
      <c r="AU108" s="166" t="s">
        <v>71</v>
      </c>
      <c r="AY108" s="14" t="s">
        <v>141</v>
      </c>
      <c r="BE108" s="167">
        <f t="shared" si="4"/>
        <v>0</v>
      </c>
      <c r="BF108" s="167">
        <f t="shared" si="5"/>
        <v>0</v>
      </c>
      <c r="BG108" s="167">
        <f t="shared" si="6"/>
        <v>0</v>
      </c>
      <c r="BH108" s="167">
        <f t="shared" si="7"/>
        <v>0</v>
      </c>
      <c r="BI108" s="167">
        <f t="shared" si="8"/>
        <v>0</v>
      </c>
      <c r="BJ108" s="14" t="s">
        <v>79</v>
      </c>
      <c r="BK108" s="167">
        <f t="shared" si="9"/>
        <v>0</v>
      </c>
      <c r="BL108" s="14" t="s">
        <v>202</v>
      </c>
      <c r="BM108" s="166" t="s">
        <v>855</v>
      </c>
    </row>
    <row r="109" spans="1:65" s="2" customFormat="1" ht="24" customHeight="1">
      <c r="A109" s="31"/>
      <c r="B109" s="32"/>
      <c r="C109" s="154" t="s">
        <v>256</v>
      </c>
      <c r="D109" s="154" t="s">
        <v>135</v>
      </c>
      <c r="E109" s="155" t="s">
        <v>642</v>
      </c>
      <c r="F109" s="156" t="s">
        <v>643</v>
      </c>
      <c r="G109" s="157" t="s">
        <v>138</v>
      </c>
      <c r="H109" s="158">
        <v>50</v>
      </c>
      <c r="I109" s="159"/>
      <c r="J109" s="160">
        <f t="shared" si="0"/>
        <v>0</v>
      </c>
      <c r="K109" s="156" t="s">
        <v>139</v>
      </c>
      <c r="L109" s="161"/>
      <c r="M109" s="162" t="s">
        <v>19</v>
      </c>
      <c r="N109" s="163" t="s">
        <v>42</v>
      </c>
      <c r="O109" s="61"/>
      <c r="P109" s="164">
        <f t="shared" si="1"/>
        <v>0</v>
      </c>
      <c r="Q109" s="164">
        <v>0</v>
      </c>
      <c r="R109" s="164">
        <f t="shared" si="2"/>
        <v>0</v>
      </c>
      <c r="S109" s="164">
        <v>0</v>
      </c>
      <c r="T109" s="165">
        <f t="shared" si="3"/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66" t="s">
        <v>197</v>
      </c>
      <c r="AT109" s="166" t="s">
        <v>135</v>
      </c>
      <c r="AU109" s="166" t="s">
        <v>71</v>
      </c>
      <c r="AY109" s="14" t="s">
        <v>141</v>
      </c>
      <c r="BE109" s="167">
        <f t="shared" si="4"/>
        <v>0</v>
      </c>
      <c r="BF109" s="167">
        <f t="shared" si="5"/>
        <v>0</v>
      </c>
      <c r="BG109" s="167">
        <f t="shared" si="6"/>
        <v>0</v>
      </c>
      <c r="BH109" s="167">
        <f t="shared" si="7"/>
        <v>0</v>
      </c>
      <c r="BI109" s="167">
        <f t="shared" si="8"/>
        <v>0</v>
      </c>
      <c r="BJ109" s="14" t="s">
        <v>79</v>
      </c>
      <c r="BK109" s="167">
        <f t="shared" si="9"/>
        <v>0</v>
      </c>
      <c r="BL109" s="14" t="s">
        <v>197</v>
      </c>
      <c r="BM109" s="166" t="s">
        <v>856</v>
      </c>
    </row>
    <row r="110" spans="1:65" s="2" customFormat="1" ht="24" customHeight="1">
      <c r="A110" s="31"/>
      <c r="B110" s="32"/>
      <c r="C110" s="168" t="s">
        <v>260</v>
      </c>
      <c r="D110" s="168" t="s">
        <v>191</v>
      </c>
      <c r="E110" s="169" t="s">
        <v>645</v>
      </c>
      <c r="F110" s="170" t="s">
        <v>646</v>
      </c>
      <c r="G110" s="171" t="s">
        <v>138</v>
      </c>
      <c r="H110" s="172">
        <v>1</v>
      </c>
      <c r="I110" s="173"/>
      <c r="J110" s="174">
        <f t="shared" si="0"/>
        <v>0</v>
      </c>
      <c r="K110" s="170" t="s">
        <v>139</v>
      </c>
      <c r="L110" s="36"/>
      <c r="M110" s="175" t="s">
        <v>19</v>
      </c>
      <c r="N110" s="176" t="s">
        <v>42</v>
      </c>
      <c r="O110" s="61"/>
      <c r="P110" s="164">
        <f t="shared" si="1"/>
        <v>0</v>
      </c>
      <c r="Q110" s="164">
        <v>0</v>
      </c>
      <c r="R110" s="164">
        <f t="shared" si="2"/>
        <v>0</v>
      </c>
      <c r="S110" s="164">
        <v>0</v>
      </c>
      <c r="T110" s="165">
        <f t="shared" si="3"/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66" t="s">
        <v>202</v>
      </c>
      <c r="AT110" s="166" t="s">
        <v>191</v>
      </c>
      <c r="AU110" s="166" t="s">
        <v>71</v>
      </c>
      <c r="AY110" s="14" t="s">
        <v>141</v>
      </c>
      <c r="BE110" s="167">
        <f t="shared" si="4"/>
        <v>0</v>
      </c>
      <c r="BF110" s="167">
        <f t="shared" si="5"/>
        <v>0</v>
      </c>
      <c r="BG110" s="167">
        <f t="shared" si="6"/>
        <v>0</v>
      </c>
      <c r="BH110" s="167">
        <f t="shared" si="7"/>
        <v>0</v>
      </c>
      <c r="BI110" s="167">
        <f t="shared" si="8"/>
        <v>0</v>
      </c>
      <c r="BJ110" s="14" t="s">
        <v>79</v>
      </c>
      <c r="BK110" s="167">
        <f t="shared" si="9"/>
        <v>0</v>
      </c>
      <c r="BL110" s="14" t="s">
        <v>202</v>
      </c>
      <c r="BM110" s="166" t="s">
        <v>857</v>
      </c>
    </row>
    <row r="111" spans="1:65" s="2" customFormat="1" ht="24" customHeight="1">
      <c r="A111" s="31"/>
      <c r="B111" s="32"/>
      <c r="C111" s="154" t="s">
        <v>264</v>
      </c>
      <c r="D111" s="154" t="s">
        <v>135</v>
      </c>
      <c r="E111" s="155" t="s">
        <v>648</v>
      </c>
      <c r="F111" s="156" t="s">
        <v>649</v>
      </c>
      <c r="G111" s="157" t="s">
        <v>138</v>
      </c>
      <c r="H111" s="158">
        <v>1</v>
      </c>
      <c r="I111" s="159"/>
      <c r="J111" s="160">
        <f t="shared" si="0"/>
        <v>0</v>
      </c>
      <c r="K111" s="156" t="s">
        <v>139</v>
      </c>
      <c r="L111" s="161"/>
      <c r="M111" s="162" t="s">
        <v>19</v>
      </c>
      <c r="N111" s="163" t="s">
        <v>42</v>
      </c>
      <c r="O111" s="61"/>
      <c r="P111" s="164">
        <f t="shared" si="1"/>
        <v>0</v>
      </c>
      <c r="Q111" s="164">
        <v>0</v>
      </c>
      <c r="R111" s="164">
        <f t="shared" si="2"/>
        <v>0</v>
      </c>
      <c r="S111" s="164">
        <v>0</v>
      </c>
      <c r="T111" s="165">
        <f t="shared" si="3"/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66" t="s">
        <v>197</v>
      </c>
      <c r="AT111" s="166" t="s">
        <v>135</v>
      </c>
      <c r="AU111" s="166" t="s">
        <v>71</v>
      </c>
      <c r="AY111" s="14" t="s">
        <v>141</v>
      </c>
      <c r="BE111" s="167">
        <f t="shared" si="4"/>
        <v>0</v>
      </c>
      <c r="BF111" s="167">
        <f t="shared" si="5"/>
        <v>0</v>
      </c>
      <c r="BG111" s="167">
        <f t="shared" si="6"/>
        <v>0</v>
      </c>
      <c r="BH111" s="167">
        <f t="shared" si="7"/>
        <v>0</v>
      </c>
      <c r="BI111" s="167">
        <f t="shared" si="8"/>
        <v>0</v>
      </c>
      <c r="BJ111" s="14" t="s">
        <v>79</v>
      </c>
      <c r="BK111" s="167">
        <f t="shared" si="9"/>
        <v>0</v>
      </c>
      <c r="BL111" s="14" t="s">
        <v>197</v>
      </c>
      <c r="BM111" s="166" t="s">
        <v>858</v>
      </c>
    </row>
    <row r="112" spans="1:65" s="2" customFormat="1" ht="24" customHeight="1">
      <c r="A112" s="31"/>
      <c r="B112" s="32"/>
      <c r="C112" s="168" t="s">
        <v>268</v>
      </c>
      <c r="D112" s="168" t="s">
        <v>191</v>
      </c>
      <c r="E112" s="169" t="s">
        <v>257</v>
      </c>
      <c r="F112" s="170" t="s">
        <v>258</v>
      </c>
      <c r="G112" s="171" t="s">
        <v>138</v>
      </c>
      <c r="H112" s="172">
        <v>1</v>
      </c>
      <c r="I112" s="173"/>
      <c r="J112" s="174">
        <f t="shared" si="0"/>
        <v>0</v>
      </c>
      <c r="K112" s="170" t="s">
        <v>139</v>
      </c>
      <c r="L112" s="36"/>
      <c r="M112" s="175" t="s">
        <v>19</v>
      </c>
      <c r="N112" s="176" t="s">
        <v>42</v>
      </c>
      <c r="O112" s="61"/>
      <c r="P112" s="164">
        <f t="shared" si="1"/>
        <v>0</v>
      </c>
      <c r="Q112" s="164">
        <v>0</v>
      </c>
      <c r="R112" s="164">
        <f t="shared" si="2"/>
        <v>0</v>
      </c>
      <c r="S112" s="164">
        <v>0</v>
      </c>
      <c r="T112" s="165">
        <f t="shared" si="3"/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66" t="s">
        <v>202</v>
      </c>
      <c r="AT112" s="166" t="s">
        <v>191</v>
      </c>
      <c r="AU112" s="166" t="s">
        <v>71</v>
      </c>
      <c r="AY112" s="14" t="s">
        <v>141</v>
      </c>
      <c r="BE112" s="167">
        <f t="shared" si="4"/>
        <v>0</v>
      </c>
      <c r="BF112" s="167">
        <f t="shared" si="5"/>
        <v>0</v>
      </c>
      <c r="BG112" s="167">
        <f t="shared" si="6"/>
        <v>0</v>
      </c>
      <c r="BH112" s="167">
        <f t="shared" si="7"/>
        <v>0</v>
      </c>
      <c r="BI112" s="167">
        <f t="shared" si="8"/>
        <v>0</v>
      </c>
      <c r="BJ112" s="14" t="s">
        <v>79</v>
      </c>
      <c r="BK112" s="167">
        <f t="shared" si="9"/>
        <v>0</v>
      </c>
      <c r="BL112" s="14" t="s">
        <v>202</v>
      </c>
      <c r="BM112" s="166" t="s">
        <v>859</v>
      </c>
    </row>
    <row r="113" spans="1:65" s="2" customFormat="1" ht="24" customHeight="1">
      <c r="A113" s="31"/>
      <c r="B113" s="32"/>
      <c r="C113" s="168" t="s">
        <v>272</v>
      </c>
      <c r="D113" s="168" t="s">
        <v>191</v>
      </c>
      <c r="E113" s="169" t="s">
        <v>652</v>
      </c>
      <c r="F113" s="170" t="s">
        <v>653</v>
      </c>
      <c r="G113" s="171" t="s">
        <v>138</v>
      </c>
      <c r="H113" s="172">
        <v>1</v>
      </c>
      <c r="I113" s="173"/>
      <c r="J113" s="174">
        <f t="shared" si="0"/>
        <v>0</v>
      </c>
      <c r="K113" s="170" t="s">
        <v>139</v>
      </c>
      <c r="L113" s="36"/>
      <c r="M113" s="175" t="s">
        <v>19</v>
      </c>
      <c r="N113" s="176" t="s">
        <v>42</v>
      </c>
      <c r="O113" s="61"/>
      <c r="P113" s="164">
        <f t="shared" si="1"/>
        <v>0</v>
      </c>
      <c r="Q113" s="164">
        <v>0</v>
      </c>
      <c r="R113" s="164">
        <f t="shared" si="2"/>
        <v>0</v>
      </c>
      <c r="S113" s="164">
        <v>0</v>
      </c>
      <c r="T113" s="165">
        <f t="shared" si="3"/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66" t="s">
        <v>202</v>
      </c>
      <c r="AT113" s="166" t="s">
        <v>191</v>
      </c>
      <c r="AU113" s="166" t="s">
        <v>71</v>
      </c>
      <c r="AY113" s="14" t="s">
        <v>141</v>
      </c>
      <c r="BE113" s="167">
        <f t="shared" si="4"/>
        <v>0</v>
      </c>
      <c r="BF113" s="167">
        <f t="shared" si="5"/>
        <v>0</v>
      </c>
      <c r="BG113" s="167">
        <f t="shared" si="6"/>
        <v>0</v>
      </c>
      <c r="BH113" s="167">
        <f t="shared" si="7"/>
        <v>0</v>
      </c>
      <c r="BI113" s="167">
        <f t="shared" si="8"/>
        <v>0</v>
      </c>
      <c r="BJ113" s="14" t="s">
        <v>79</v>
      </c>
      <c r="BK113" s="167">
        <f t="shared" si="9"/>
        <v>0</v>
      </c>
      <c r="BL113" s="14" t="s">
        <v>202</v>
      </c>
      <c r="BM113" s="166" t="s">
        <v>860</v>
      </c>
    </row>
    <row r="114" spans="1:65" s="2" customFormat="1" ht="24" customHeight="1">
      <c r="A114" s="31"/>
      <c r="B114" s="32"/>
      <c r="C114" s="168" t="s">
        <v>276</v>
      </c>
      <c r="D114" s="168" t="s">
        <v>191</v>
      </c>
      <c r="E114" s="169" t="s">
        <v>655</v>
      </c>
      <c r="F114" s="170" t="s">
        <v>656</v>
      </c>
      <c r="G114" s="171" t="s">
        <v>138</v>
      </c>
      <c r="H114" s="172">
        <v>52</v>
      </c>
      <c r="I114" s="173"/>
      <c r="J114" s="174">
        <f t="shared" si="0"/>
        <v>0</v>
      </c>
      <c r="K114" s="170" t="s">
        <v>139</v>
      </c>
      <c r="L114" s="36"/>
      <c r="M114" s="175" t="s">
        <v>19</v>
      </c>
      <c r="N114" s="176" t="s">
        <v>42</v>
      </c>
      <c r="O114" s="61"/>
      <c r="P114" s="164">
        <f t="shared" si="1"/>
        <v>0</v>
      </c>
      <c r="Q114" s="164">
        <v>0</v>
      </c>
      <c r="R114" s="164">
        <f t="shared" si="2"/>
        <v>0</v>
      </c>
      <c r="S114" s="164">
        <v>0</v>
      </c>
      <c r="T114" s="165">
        <f t="shared" si="3"/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66" t="s">
        <v>202</v>
      </c>
      <c r="AT114" s="166" t="s">
        <v>191</v>
      </c>
      <c r="AU114" s="166" t="s">
        <v>71</v>
      </c>
      <c r="AY114" s="14" t="s">
        <v>141</v>
      </c>
      <c r="BE114" s="167">
        <f t="shared" si="4"/>
        <v>0</v>
      </c>
      <c r="BF114" s="167">
        <f t="shared" si="5"/>
        <v>0</v>
      </c>
      <c r="BG114" s="167">
        <f t="shared" si="6"/>
        <v>0</v>
      </c>
      <c r="BH114" s="167">
        <f t="shared" si="7"/>
        <v>0</v>
      </c>
      <c r="BI114" s="167">
        <f t="shared" si="8"/>
        <v>0</v>
      </c>
      <c r="BJ114" s="14" t="s">
        <v>79</v>
      </c>
      <c r="BK114" s="167">
        <f t="shared" si="9"/>
        <v>0</v>
      </c>
      <c r="BL114" s="14" t="s">
        <v>202</v>
      </c>
      <c r="BM114" s="166" t="s">
        <v>861</v>
      </c>
    </row>
    <row r="115" spans="1:65" s="2" customFormat="1" ht="24" customHeight="1">
      <c r="A115" s="31"/>
      <c r="B115" s="32"/>
      <c r="C115" s="168" t="s">
        <v>280</v>
      </c>
      <c r="D115" s="168" t="s">
        <v>191</v>
      </c>
      <c r="E115" s="169" t="s">
        <v>658</v>
      </c>
      <c r="F115" s="170" t="s">
        <v>659</v>
      </c>
      <c r="G115" s="171" t="s">
        <v>660</v>
      </c>
      <c r="H115" s="172">
        <v>30</v>
      </c>
      <c r="I115" s="173"/>
      <c r="J115" s="174">
        <f t="shared" si="0"/>
        <v>0</v>
      </c>
      <c r="K115" s="170" t="s">
        <v>139</v>
      </c>
      <c r="L115" s="36"/>
      <c r="M115" s="175" t="s">
        <v>19</v>
      </c>
      <c r="N115" s="176" t="s">
        <v>42</v>
      </c>
      <c r="O115" s="61"/>
      <c r="P115" s="164">
        <f t="shared" si="1"/>
        <v>0</v>
      </c>
      <c r="Q115" s="164">
        <v>0</v>
      </c>
      <c r="R115" s="164">
        <f t="shared" si="2"/>
        <v>0</v>
      </c>
      <c r="S115" s="164">
        <v>0</v>
      </c>
      <c r="T115" s="165">
        <f t="shared" si="3"/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66" t="s">
        <v>202</v>
      </c>
      <c r="AT115" s="166" t="s">
        <v>191</v>
      </c>
      <c r="AU115" s="166" t="s">
        <v>71</v>
      </c>
      <c r="AY115" s="14" t="s">
        <v>141</v>
      </c>
      <c r="BE115" s="167">
        <f t="shared" si="4"/>
        <v>0</v>
      </c>
      <c r="BF115" s="167">
        <f t="shared" si="5"/>
        <v>0</v>
      </c>
      <c r="BG115" s="167">
        <f t="shared" si="6"/>
        <v>0</v>
      </c>
      <c r="BH115" s="167">
        <f t="shared" si="7"/>
        <v>0</v>
      </c>
      <c r="BI115" s="167">
        <f t="shared" si="8"/>
        <v>0</v>
      </c>
      <c r="BJ115" s="14" t="s">
        <v>79</v>
      </c>
      <c r="BK115" s="167">
        <f t="shared" si="9"/>
        <v>0</v>
      </c>
      <c r="BL115" s="14" t="s">
        <v>202</v>
      </c>
      <c r="BM115" s="166" t="s">
        <v>862</v>
      </c>
    </row>
    <row r="116" spans="1:65" s="2" customFormat="1" ht="36" customHeight="1">
      <c r="A116" s="31"/>
      <c r="B116" s="32"/>
      <c r="C116" s="168" t="s">
        <v>284</v>
      </c>
      <c r="D116" s="168" t="s">
        <v>191</v>
      </c>
      <c r="E116" s="169" t="s">
        <v>662</v>
      </c>
      <c r="F116" s="170" t="s">
        <v>663</v>
      </c>
      <c r="G116" s="171" t="s">
        <v>660</v>
      </c>
      <c r="H116" s="172">
        <v>15</v>
      </c>
      <c r="I116" s="173"/>
      <c r="J116" s="174">
        <f t="shared" si="0"/>
        <v>0</v>
      </c>
      <c r="K116" s="170" t="s">
        <v>139</v>
      </c>
      <c r="L116" s="36"/>
      <c r="M116" s="175" t="s">
        <v>19</v>
      </c>
      <c r="N116" s="176" t="s">
        <v>42</v>
      </c>
      <c r="O116" s="61"/>
      <c r="P116" s="164">
        <f t="shared" si="1"/>
        <v>0</v>
      </c>
      <c r="Q116" s="164">
        <v>0</v>
      </c>
      <c r="R116" s="164">
        <f t="shared" si="2"/>
        <v>0</v>
      </c>
      <c r="S116" s="164">
        <v>0</v>
      </c>
      <c r="T116" s="165">
        <f t="shared" si="3"/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66" t="s">
        <v>202</v>
      </c>
      <c r="AT116" s="166" t="s">
        <v>191</v>
      </c>
      <c r="AU116" s="166" t="s">
        <v>71</v>
      </c>
      <c r="AY116" s="14" t="s">
        <v>141</v>
      </c>
      <c r="BE116" s="167">
        <f t="shared" si="4"/>
        <v>0</v>
      </c>
      <c r="BF116" s="167">
        <f t="shared" si="5"/>
        <v>0</v>
      </c>
      <c r="BG116" s="167">
        <f t="shared" si="6"/>
        <v>0</v>
      </c>
      <c r="BH116" s="167">
        <f t="shared" si="7"/>
        <v>0</v>
      </c>
      <c r="BI116" s="167">
        <f t="shared" si="8"/>
        <v>0</v>
      </c>
      <c r="BJ116" s="14" t="s">
        <v>79</v>
      </c>
      <c r="BK116" s="167">
        <f t="shared" si="9"/>
        <v>0</v>
      </c>
      <c r="BL116" s="14" t="s">
        <v>202</v>
      </c>
      <c r="BM116" s="166" t="s">
        <v>863</v>
      </c>
    </row>
    <row r="117" spans="1:65" s="2" customFormat="1" ht="24" customHeight="1">
      <c r="A117" s="31"/>
      <c r="B117" s="32"/>
      <c r="C117" s="168" t="s">
        <v>288</v>
      </c>
      <c r="D117" s="168" t="s">
        <v>191</v>
      </c>
      <c r="E117" s="169" t="s">
        <v>665</v>
      </c>
      <c r="F117" s="170" t="s">
        <v>666</v>
      </c>
      <c r="G117" s="171" t="s">
        <v>660</v>
      </c>
      <c r="H117" s="172">
        <v>6</v>
      </c>
      <c r="I117" s="173"/>
      <c r="J117" s="174">
        <f t="shared" si="0"/>
        <v>0</v>
      </c>
      <c r="K117" s="170" t="s">
        <v>139</v>
      </c>
      <c r="L117" s="36"/>
      <c r="M117" s="175" t="s">
        <v>19</v>
      </c>
      <c r="N117" s="176" t="s">
        <v>42</v>
      </c>
      <c r="O117" s="61"/>
      <c r="P117" s="164">
        <f t="shared" si="1"/>
        <v>0</v>
      </c>
      <c r="Q117" s="164">
        <v>0</v>
      </c>
      <c r="R117" s="164">
        <f t="shared" si="2"/>
        <v>0</v>
      </c>
      <c r="S117" s="164">
        <v>0</v>
      </c>
      <c r="T117" s="165">
        <f t="shared" si="3"/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66" t="s">
        <v>202</v>
      </c>
      <c r="AT117" s="166" t="s">
        <v>191</v>
      </c>
      <c r="AU117" s="166" t="s">
        <v>71</v>
      </c>
      <c r="AY117" s="14" t="s">
        <v>141</v>
      </c>
      <c r="BE117" s="167">
        <f t="shared" si="4"/>
        <v>0</v>
      </c>
      <c r="BF117" s="167">
        <f t="shared" si="5"/>
        <v>0</v>
      </c>
      <c r="BG117" s="167">
        <f t="shared" si="6"/>
        <v>0</v>
      </c>
      <c r="BH117" s="167">
        <f t="shared" si="7"/>
        <v>0</v>
      </c>
      <c r="BI117" s="167">
        <f t="shared" si="8"/>
        <v>0</v>
      </c>
      <c r="BJ117" s="14" t="s">
        <v>79</v>
      </c>
      <c r="BK117" s="167">
        <f t="shared" si="9"/>
        <v>0</v>
      </c>
      <c r="BL117" s="14" t="s">
        <v>202</v>
      </c>
      <c r="BM117" s="166" t="s">
        <v>864</v>
      </c>
    </row>
    <row r="118" spans="1:65" s="2" customFormat="1" ht="24" customHeight="1">
      <c r="A118" s="31"/>
      <c r="B118" s="32"/>
      <c r="C118" s="168" t="s">
        <v>292</v>
      </c>
      <c r="D118" s="168" t="s">
        <v>191</v>
      </c>
      <c r="E118" s="169" t="s">
        <v>668</v>
      </c>
      <c r="F118" s="170" t="s">
        <v>669</v>
      </c>
      <c r="G118" s="171" t="s">
        <v>660</v>
      </c>
      <c r="H118" s="172">
        <v>5</v>
      </c>
      <c r="I118" s="173"/>
      <c r="J118" s="174">
        <f t="shared" si="0"/>
        <v>0</v>
      </c>
      <c r="K118" s="170" t="s">
        <v>139</v>
      </c>
      <c r="L118" s="36"/>
      <c r="M118" s="175" t="s">
        <v>19</v>
      </c>
      <c r="N118" s="176" t="s">
        <v>42</v>
      </c>
      <c r="O118" s="61"/>
      <c r="P118" s="164">
        <f t="shared" si="1"/>
        <v>0</v>
      </c>
      <c r="Q118" s="164">
        <v>0</v>
      </c>
      <c r="R118" s="164">
        <f t="shared" si="2"/>
        <v>0</v>
      </c>
      <c r="S118" s="164">
        <v>0</v>
      </c>
      <c r="T118" s="165">
        <f t="shared" si="3"/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66" t="s">
        <v>202</v>
      </c>
      <c r="AT118" s="166" t="s">
        <v>191</v>
      </c>
      <c r="AU118" s="166" t="s">
        <v>71</v>
      </c>
      <c r="AY118" s="14" t="s">
        <v>141</v>
      </c>
      <c r="BE118" s="167">
        <f t="shared" si="4"/>
        <v>0</v>
      </c>
      <c r="BF118" s="167">
        <f t="shared" si="5"/>
        <v>0</v>
      </c>
      <c r="BG118" s="167">
        <f t="shared" si="6"/>
        <v>0</v>
      </c>
      <c r="BH118" s="167">
        <f t="shared" si="7"/>
        <v>0</v>
      </c>
      <c r="BI118" s="167">
        <f t="shared" si="8"/>
        <v>0</v>
      </c>
      <c r="BJ118" s="14" t="s">
        <v>79</v>
      </c>
      <c r="BK118" s="167">
        <f t="shared" si="9"/>
        <v>0</v>
      </c>
      <c r="BL118" s="14" t="s">
        <v>202</v>
      </c>
      <c r="BM118" s="166" t="s">
        <v>865</v>
      </c>
    </row>
    <row r="119" spans="1:65" s="2" customFormat="1" ht="24" customHeight="1">
      <c r="A119" s="31"/>
      <c r="B119" s="32"/>
      <c r="C119" s="168" t="s">
        <v>296</v>
      </c>
      <c r="D119" s="168" t="s">
        <v>191</v>
      </c>
      <c r="E119" s="169" t="s">
        <v>671</v>
      </c>
      <c r="F119" s="170" t="s">
        <v>672</v>
      </c>
      <c r="G119" s="171" t="s">
        <v>188</v>
      </c>
      <c r="H119" s="172">
        <v>60</v>
      </c>
      <c r="I119" s="173"/>
      <c r="J119" s="174">
        <f t="shared" si="0"/>
        <v>0</v>
      </c>
      <c r="K119" s="170" t="s">
        <v>139</v>
      </c>
      <c r="L119" s="36"/>
      <c r="M119" s="175" t="s">
        <v>19</v>
      </c>
      <c r="N119" s="176" t="s">
        <v>42</v>
      </c>
      <c r="O119" s="61"/>
      <c r="P119" s="164">
        <f t="shared" si="1"/>
        <v>0</v>
      </c>
      <c r="Q119" s="164">
        <v>0</v>
      </c>
      <c r="R119" s="164">
        <f t="shared" si="2"/>
        <v>0</v>
      </c>
      <c r="S119" s="164">
        <v>0</v>
      </c>
      <c r="T119" s="165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66" t="s">
        <v>202</v>
      </c>
      <c r="AT119" s="166" t="s">
        <v>191</v>
      </c>
      <c r="AU119" s="166" t="s">
        <v>71</v>
      </c>
      <c r="AY119" s="14" t="s">
        <v>141</v>
      </c>
      <c r="BE119" s="167">
        <f t="shared" si="4"/>
        <v>0</v>
      </c>
      <c r="BF119" s="167">
        <f t="shared" si="5"/>
        <v>0</v>
      </c>
      <c r="BG119" s="167">
        <f t="shared" si="6"/>
        <v>0</v>
      </c>
      <c r="BH119" s="167">
        <f t="shared" si="7"/>
        <v>0</v>
      </c>
      <c r="BI119" s="167">
        <f t="shared" si="8"/>
        <v>0</v>
      </c>
      <c r="BJ119" s="14" t="s">
        <v>79</v>
      </c>
      <c r="BK119" s="167">
        <f t="shared" si="9"/>
        <v>0</v>
      </c>
      <c r="BL119" s="14" t="s">
        <v>202</v>
      </c>
      <c r="BM119" s="166" t="s">
        <v>866</v>
      </c>
    </row>
    <row r="120" spans="1:65" s="2" customFormat="1" ht="24" customHeight="1">
      <c r="A120" s="31"/>
      <c r="B120" s="32"/>
      <c r="C120" s="154" t="s">
        <v>431</v>
      </c>
      <c r="D120" s="154" t="s">
        <v>135</v>
      </c>
      <c r="E120" s="155" t="s">
        <v>674</v>
      </c>
      <c r="F120" s="156" t="s">
        <v>675</v>
      </c>
      <c r="G120" s="157" t="s">
        <v>188</v>
      </c>
      <c r="H120" s="158">
        <v>60</v>
      </c>
      <c r="I120" s="159"/>
      <c r="J120" s="160">
        <f t="shared" si="0"/>
        <v>0</v>
      </c>
      <c r="K120" s="156" t="s">
        <v>139</v>
      </c>
      <c r="L120" s="161"/>
      <c r="M120" s="162" t="s">
        <v>19</v>
      </c>
      <c r="N120" s="163" t="s">
        <v>42</v>
      </c>
      <c r="O120" s="61"/>
      <c r="P120" s="164">
        <f t="shared" si="1"/>
        <v>0</v>
      </c>
      <c r="Q120" s="164">
        <v>0</v>
      </c>
      <c r="R120" s="164">
        <f t="shared" si="2"/>
        <v>0</v>
      </c>
      <c r="S120" s="164">
        <v>0</v>
      </c>
      <c r="T120" s="165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66" t="s">
        <v>197</v>
      </c>
      <c r="AT120" s="166" t="s">
        <v>135</v>
      </c>
      <c r="AU120" s="166" t="s">
        <v>71</v>
      </c>
      <c r="AY120" s="14" t="s">
        <v>141</v>
      </c>
      <c r="BE120" s="167">
        <f t="shared" si="4"/>
        <v>0</v>
      </c>
      <c r="BF120" s="167">
        <f t="shared" si="5"/>
        <v>0</v>
      </c>
      <c r="BG120" s="167">
        <f t="shared" si="6"/>
        <v>0</v>
      </c>
      <c r="BH120" s="167">
        <f t="shared" si="7"/>
        <v>0</v>
      </c>
      <c r="BI120" s="167">
        <f t="shared" si="8"/>
        <v>0</v>
      </c>
      <c r="BJ120" s="14" t="s">
        <v>79</v>
      </c>
      <c r="BK120" s="167">
        <f t="shared" si="9"/>
        <v>0</v>
      </c>
      <c r="BL120" s="14" t="s">
        <v>197</v>
      </c>
      <c r="BM120" s="166" t="s">
        <v>867</v>
      </c>
    </row>
    <row r="121" spans="1:65" s="2" customFormat="1" ht="24" customHeight="1">
      <c r="A121" s="31"/>
      <c r="B121" s="32"/>
      <c r="C121" s="168" t="s">
        <v>433</v>
      </c>
      <c r="D121" s="168" t="s">
        <v>191</v>
      </c>
      <c r="E121" s="169" t="s">
        <v>677</v>
      </c>
      <c r="F121" s="170" t="s">
        <v>678</v>
      </c>
      <c r="G121" s="171" t="s">
        <v>138</v>
      </c>
      <c r="H121" s="172">
        <v>125</v>
      </c>
      <c r="I121" s="173"/>
      <c r="J121" s="174">
        <f t="shared" si="0"/>
        <v>0</v>
      </c>
      <c r="K121" s="170" t="s">
        <v>139</v>
      </c>
      <c r="L121" s="36"/>
      <c r="M121" s="175" t="s">
        <v>19</v>
      </c>
      <c r="N121" s="176" t="s">
        <v>42</v>
      </c>
      <c r="O121" s="61"/>
      <c r="P121" s="164">
        <f t="shared" si="1"/>
        <v>0</v>
      </c>
      <c r="Q121" s="164">
        <v>0</v>
      </c>
      <c r="R121" s="164">
        <f t="shared" si="2"/>
        <v>0</v>
      </c>
      <c r="S121" s="164">
        <v>0</v>
      </c>
      <c r="T121" s="165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66" t="s">
        <v>202</v>
      </c>
      <c r="AT121" s="166" t="s">
        <v>191</v>
      </c>
      <c r="AU121" s="166" t="s">
        <v>71</v>
      </c>
      <c r="AY121" s="14" t="s">
        <v>141</v>
      </c>
      <c r="BE121" s="167">
        <f t="shared" si="4"/>
        <v>0</v>
      </c>
      <c r="BF121" s="167">
        <f t="shared" si="5"/>
        <v>0</v>
      </c>
      <c r="BG121" s="167">
        <f t="shared" si="6"/>
        <v>0</v>
      </c>
      <c r="BH121" s="167">
        <f t="shared" si="7"/>
        <v>0</v>
      </c>
      <c r="BI121" s="167">
        <f t="shared" si="8"/>
        <v>0</v>
      </c>
      <c r="BJ121" s="14" t="s">
        <v>79</v>
      </c>
      <c r="BK121" s="167">
        <f t="shared" si="9"/>
        <v>0</v>
      </c>
      <c r="BL121" s="14" t="s">
        <v>202</v>
      </c>
      <c r="BM121" s="166" t="s">
        <v>868</v>
      </c>
    </row>
    <row r="122" spans="1:65" s="2" customFormat="1" ht="24" customHeight="1">
      <c r="A122" s="31"/>
      <c r="B122" s="32"/>
      <c r="C122" s="168" t="s">
        <v>686</v>
      </c>
      <c r="D122" s="168" t="s">
        <v>191</v>
      </c>
      <c r="E122" s="169" t="s">
        <v>680</v>
      </c>
      <c r="F122" s="170" t="s">
        <v>681</v>
      </c>
      <c r="G122" s="171" t="s">
        <v>138</v>
      </c>
      <c r="H122" s="172">
        <v>60</v>
      </c>
      <c r="I122" s="173"/>
      <c r="J122" s="174">
        <f t="shared" si="0"/>
        <v>0</v>
      </c>
      <c r="K122" s="170" t="s">
        <v>139</v>
      </c>
      <c r="L122" s="36"/>
      <c r="M122" s="175" t="s">
        <v>19</v>
      </c>
      <c r="N122" s="176" t="s">
        <v>42</v>
      </c>
      <c r="O122" s="61"/>
      <c r="P122" s="164">
        <f t="shared" si="1"/>
        <v>0</v>
      </c>
      <c r="Q122" s="164">
        <v>0</v>
      </c>
      <c r="R122" s="164">
        <f t="shared" si="2"/>
        <v>0</v>
      </c>
      <c r="S122" s="164">
        <v>0</v>
      </c>
      <c r="T122" s="165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66" t="s">
        <v>202</v>
      </c>
      <c r="AT122" s="166" t="s">
        <v>191</v>
      </c>
      <c r="AU122" s="166" t="s">
        <v>71</v>
      </c>
      <c r="AY122" s="14" t="s">
        <v>141</v>
      </c>
      <c r="BE122" s="167">
        <f t="shared" si="4"/>
        <v>0</v>
      </c>
      <c r="BF122" s="167">
        <f t="shared" si="5"/>
        <v>0</v>
      </c>
      <c r="BG122" s="167">
        <f t="shared" si="6"/>
        <v>0</v>
      </c>
      <c r="BH122" s="167">
        <f t="shared" si="7"/>
        <v>0</v>
      </c>
      <c r="BI122" s="167">
        <f t="shared" si="8"/>
        <v>0</v>
      </c>
      <c r="BJ122" s="14" t="s">
        <v>79</v>
      </c>
      <c r="BK122" s="167">
        <f t="shared" si="9"/>
        <v>0</v>
      </c>
      <c r="BL122" s="14" t="s">
        <v>202</v>
      </c>
      <c r="BM122" s="166" t="s">
        <v>869</v>
      </c>
    </row>
    <row r="123" spans="1:65" s="2" customFormat="1" ht="24" customHeight="1">
      <c r="A123" s="31"/>
      <c r="B123" s="32"/>
      <c r="C123" s="168" t="s">
        <v>870</v>
      </c>
      <c r="D123" s="168" t="s">
        <v>191</v>
      </c>
      <c r="E123" s="169" t="s">
        <v>683</v>
      </c>
      <c r="F123" s="170" t="s">
        <v>684</v>
      </c>
      <c r="G123" s="171" t="s">
        <v>138</v>
      </c>
      <c r="H123" s="172">
        <v>8</v>
      </c>
      <c r="I123" s="173"/>
      <c r="J123" s="174">
        <f t="shared" si="0"/>
        <v>0</v>
      </c>
      <c r="K123" s="170" t="s">
        <v>139</v>
      </c>
      <c r="L123" s="36"/>
      <c r="M123" s="175" t="s">
        <v>19</v>
      </c>
      <c r="N123" s="176" t="s">
        <v>42</v>
      </c>
      <c r="O123" s="61"/>
      <c r="P123" s="164">
        <f t="shared" si="1"/>
        <v>0</v>
      </c>
      <c r="Q123" s="164">
        <v>0</v>
      </c>
      <c r="R123" s="164">
        <f t="shared" si="2"/>
        <v>0</v>
      </c>
      <c r="S123" s="164">
        <v>0</v>
      </c>
      <c r="T123" s="165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66" t="s">
        <v>202</v>
      </c>
      <c r="AT123" s="166" t="s">
        <v>191</v>
      </c>
      <c r="AU123" s="166" t="s">
        <v>71</v>
      </c>
      <c r="AY123" s="14" t="s">
        <v>141</v>
      </c>
      <c r="BE123" s="167">
        <f t="shared" si="4"/>
        <v>0</v>
      </c>
      <c r="BF123" s="167">
        <f t="shared" si="5"/>
        <v>0</v>
      </c>
      <c r="BG123" s="167">
        <f t="shared" si="6"/>
        <v>0</v>
      </c>
      <c r="BH123" s="167">
        <f t="shared" si="7"/>
        <v>0</v>
      </c>
      <c r="BI123" s="167">
        <f t="shared" si="8"/>
        <v>0</v>
      </c>
      <c r="BJ123" s="14" t="s">
        <v>79</v>
      </c>
      <c r="BK123" s="167">
        <f t="shared" si="9"/>
        <v>0</v>
      </c>
      <c r="BL123" s="14" t="s">
        <v>202</v>
      </c>
      <c r="BM123" s="166" t="s">
        <v>871</v>
      </c>
    </row>
    <row r="124" spans="1:65" s="2" customFormat="1" ht="24" customHeight="1">
      <c r="A124" s="31"/>
      <c r="B124" s="32"/>
      <c r="C124" s="154" t="s">
        <v>872</v>
      </c>
      <c r="D124" s="154" t="s">
        <v>135</v>
      </c>
      <c r="E124" s="155" t="s">
        <v>687</v>
      </c>
      <c r="F124" s="156" t="s">
        <v>688</v>
      </c>
      <c r="G124" s="157" t="s">
        <v>138</v>
      </c>
      <c r="H124" s="158">
        <v>8</v>
      </c>
      <c r="I124" s="159"/>
      <c r="J124" s="160">
        <f t="shared" si="0"/>
        <v>0</v>
      </c>
      <c r="K124" s="156" t="s">
        <v>139</v>
      </c>
      <c r="L124" s="161"/>
      <c r="M124" s="203" t="s">
        <v>19</v>
      </c>
      <c r="N124" s="204" t="s">
        <v>42</v>
      </c>
      <c r="O124" s="179"/>
      <c r="P124" s="180">
        <f t="shared" si="1"/>
        <v>0</v>
      </c>
      <c r="Q124" s="180">
        <v>0</v>
      </c>
      <c r="R124" s="180">
        <f t="shared" si="2"/>
        <v>0</v>
      </c>
      <c r="S124" s="180">
        <v>0</v>
      </c>
      <c r="T124" s="181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66" t="s">
        <v>197</v>
      </c>
      <c r="AT124" s="166" t="s">
        <v>135</v>
      </c>
      <c r="AU124" s="166" t="s">
        <v>71</v>
      </c>
      <c r="AY124" s="14" t="s">
        <v>141</v>
      </c>
      <c r="BE124" s="167">
        <f t="shared" si="4"/>
        <v>0</v>
      </c>
      <c r="BF124" s="167">
        <f t="shared" si="5"/>
        <v>0</v>
      </c>
      <c r="BG124" s="167">
        <f t="shared" si="6"/>
        <v>0</v>
      </c>
      <c r="BH124" s="167">
        <f t="shared" si="7"/>
        <v>0</v>
      </c>
      <c r="BI124" s="167">
        <f t="shared" si="8"/>
        <v>0</v>
      </c>
      <c r="BJ124" s="14" t="s">
        <v>79</v>
      </c>
      <c r="BK124" s="167">
        <f t="shared" si="9"/>
        <v>0</v>
      </c>
      <c r="BL124" s="14" t="s">
        <v>197</v>
      </c>
      <c r="BM124" s="166" t="s">
        <v>873</v>
      </c>
    </row>
    <row r="125" spans="1:65" s="2" customFormat="1" ht="6.95" customHeight="1">
      <c r="A125" s="31"/>
      <c r="B125" s="44"/>
      <c r="C125" s="45"/>
      <c r="D125" s="45"/>
      <c r="E125" s="45"/>
      <c r="F125" s="45"/>
      <c r="G125" s="45"/>
      <c r="H125" s="45"/>
      <c r="I125" s="133"/>
      <c r="J125" s="45"/>
      <c r="K125" s="45"/>
      <c r="L125" s="36"/>
      <c r="M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</sheetData>
  <sheetProtection algorithmName="SHA-512" hashValue="IdwJxZMrIhlC27y7LMhN5wDV1KmGq09h5GA9ogw+7vBfBc9MUFkAfOMCWpFzvox8+JxHDiAzgcrF5eiJZplzQw==" saltValue="S/gEiOzV/2bJjez5998tyfNuSSLlBO2x0F+BC4Y2K1MsCSzjo2XcpAKFXcYRO/UwDq+FuV/K4WAYBXHywUa5fA==" spinCount="100000" sheet="1" objects="1" scenarios="1" formatColumns="0" formatRows="0" autoFilter="0"/>
  <autoFilter ref="C78:K124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8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4" t="s">
        <v>114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7"/>
      <c r="AT3" s="14" t="s">
        <v>81</v>
      </c>
    </row>
    <row r="4" spans="1:46" s="1" customFormat="1" ht="24.95" customHeight="1">
      <c r="B4" s="17"/>
      <c r="D4" s="102" t="s">
        <v>115</v>
      </c>
      <c r="I4" s="98"/>
      <c r="L4" s="17"/>
      <c r="M4" s="103" t="s">
        <v>10</v>
      </c>
      <c r="AT4" s="14" t="s">
        <v>4</v>
      </c>
    </row>
    <row r="5" spans="1:46" s="1" customFormat="1" ht="6.95" customHeight="1">
      <c r="B5" s="17"/>
      <c r="I5" s="98"/>
      <c r="L5" s="17"/>
    </row>
    <row r="6" spans="1:46" s="1" customFormat="1" ht="12" customHeight="1">
      <c r="B6" s="17"/>
      <c r="D6" s="104" t="s">
        <v>16</v>
      </c>
      <c r="I6" s="98"/>
      <c r="L6" s="17"/>
    </row>
    <row r="7" spans="1:46" s="1" customFormat="1" ht="16.5" customHeight="1">
      <c r="B7" s="17"/>
      <c r="E7" s="323" t="str">
        <f>'Rekapitulace stavby'!K6</f>
        <v>Oprava DŘT v úseku Pohled - Břeclav - Hodonín</v>
      </c>
      <c r="F7" s="324"/>
      <c r="G7" s="324"/>
      <c r="H7" s="324"/>
      <c r="I7" s="98"/>
      <c r="L7" s="17"/>
    </row>
    <row r="8" spans="1:46" s="2" customFormat="1" ht="12" customHeight="1">
      <c r="A8" s="31"/>
      <c r="B8" s="36"/>
      <c r="C8" s="31"/>
      <c r="D8" s="104" t="s">
        <v>116</v>
      </c>
      <c r="E8" s="31"/>
      <c r="F8" s="31"/>
      <c r="G8" s="31"/>
      <c r="H8" s="31"/>
      <c r="I8" s="105"/>
      <c r="J8" s="31"/>
      <c r="K8" s="31"/>
      <c r="L8" s="106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25" t="s">
        <v>874</v>
      </c>
      <c r="F9" s="326"/>
      <c r="G9" s="326"/>
      <c r="H9" s="326"/>
      <c r="I9" s="105"/>
      <c r="J9" s="31"/>
      <c r="K9" s="31"/>
      <c r="L9" s="106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05"/>
      <c r="J10" s="31"/>
      <c r="K10" s="31"/>
      <c r="L10" s="10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4" t="s">
        <v>18</v>
      </c>
      <c r="E11" s="31"/>
      <c r="F11" s="107" t="s">
        <v>19</v>
      </c>
      <c r="G11" s="31"/>
      <c r="H11" s="31"/>
      <c r="I11" s="108" t="s">
        <v>20</v>
      </c>
      <c r="J11" s="107" t="s">
        <v>19</v>
      </c>
      <c r="K11" s="31"/>
      <c r="L11" s="106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21</v>
      </c>
      <c r="E12" s="31"/>
      <c r="F12" s="107" t="s">
        <v>22</v>
      </c>
      <c r="G12" s="31"/>
      <c r="H12" s="31"/>
      <c r="I12" s="108" t="s">
        <v>23</v>
      </c>
      <c r="J12" s="109" t="str">
        <f>'Rekapitulace stavby'!AN8</f>
        <v>23. 10. 2019</v>
      </c>
      <c r="K12" s="31"/>
      <c r="L12" s="106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5"/>
      <c r="J13" s="31"/>
      <c r="K13" s="31"/>
      <c r="L13" s="106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4" t="s">
        <v>25</v>
      </c>
      <c r="E14" s="31"/>
      <c r="F14" s="31"/>
      <c r="G14" s="31"/>
      <c r="H14" s="31"/>
      <c r="I14" s="108" t="s">
        <v>26</v>
      </c>
      <c r="J14" s="107" t="s">
        <v>19</v>
      </c>
      <c r="K14" s="31"/>
      <c r="L14" s="106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">
        <v>27</v>
      </c>
      <c r="F15" s="31"/>
      <c r="G15" s="31"/>
      <c r="H15" s="31"/>
      <c r="I15" s="108" t="s">
        <v>28</v>
      </c>
      <c r="J15" s="107" t="s">
        <v>19</v>
      </c>
      <c r="K15" s="31"/>
      <c r="L15" s="106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5"/>
      <c r="J16" s="31"/>
      <c r="K16" s="31"/>
      <c r="L16" s="106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4" t="s">
        <v>29</v>
      </c>
      <c r="E17" s="31"/>
      <c r="F17" s="31"/>
      <c r="G17" s="31"/>
      <c r="H17" s="31"/>
      <c r="I17" s="108" t="s">
        <v>26</v>
      </c>
      <c r="J17" s="27" t="str">
        <f>'Rekapitulace stavby'!AN13</f>
        <v>Vyplň údaj</v>
      </c>
      <c r="K17" s="31"/>
      <c r="L17" s="106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27" t="str">
        <f>'Rekapitulace stavby'!E14</f>
        <v>Vyplň údaj</v>
      </c>
      <c r="F18" s="328"/>
      <c r="G18" s="328"/>
      <c r="H18" s="328"/>
      <c r="I18" s="108" t="s">
        <v>28</v>
      </c>
      <c r="J18" s="27" t="str">
        <f>'Rekapitulace stavby'!AN14</f>
        <v>Vyplň údaj</v>
      </c>
      <c r="K18" s="31"/>
      <c r="L18" s="106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5"/>
      <c r="J19" s="31"/>
      <c r="K19" s="31"/>
      <c r="L19" s="106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4" t="s">
        <v>31</v>
      </c>
      <c r="E20" s="31"/>
      <c r="F20" s="31"/>
      <c r="G20" s="31"/>
      <c r="H20" s="31"/>
      <c r="I20" s="108" t="s">
        <v>26</v>
      </c>
      <c r="J20" s="107" t="str">
        <f>IF('Rekapitulace stavby'!AN16="","",'Rekapitulace stavby'!AN16)</f>
        <v/>
      </c>
      <c r="K20" s="31"/>
      <c r="L20" s="106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tr">
        <f>IF('Rekapitulace stavby'!E17="","",'Rekapitulace stavby'!E17)</f>
        <v xml:space="preserve"> </v>
      </c>
      <c r="F21" s="31"/>
      <c r="G21" s="31"/>
      <c r="H21" s="31"/>
      <c r="I21" s="108" t="s">
        <v>28</v>
      </c>
      <c r="J21" s="107" t="str">
        <f>IF('Rekapitulace stavby'!AN17="","",'Rekapitulace stavby'!AN17)</f>
        <v/>
      </c>
      <c r="K21" s="31"/>
      <c r="L21" s="106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5"/>
      <c r="J22" s="31"/>
      <c r="K22" s="31"/>
      <c r="L22" s="106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4" t="s">
        <v>34</v>
      </c>
      <c r="E23" s="31"/>
      <c r="F23" s="31"/>
      <c r="G23" s="31"/>
      <c r="H23" s="31"/>
      <c r="I23" s="108" t="s">
        <v>26</v>
      </c>
      <c r="J23" s="107" t="str">
        <f>IF('Rekapitulace stavby'!AN19="","",'Rekapitulace stavby'!AN19)</f>
        <v/>
      </c>
      <c r="K23" s="31"/>
      <c r="L23" s="106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tr">
        <f>IF('Rekapitulace stavby'!E20="","",'Rekapitulace stavby'!E20)</f>
        <v xml:space="preserve"> </v>
      </c>
      <c r="F24" s="31"/>
      <c r="G24" s="31"/>
      <c r="H24" s="31"/>
      <c r="I24" s="108" t="s">
        <v>28</v>
      </c>
      <c r="J24" s="107" t="str">
        <f>IF('Rekapitulace stavby'!AN20="","",'Rekapitulace stavby'!AN20)</f>
        <v/>
      </c>
      <c r="K24" s="31"/>
      <c r="L24" s="106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5"/>
      <c r="J25" s="31"/>
      <c r="K25" s="31"/>
      <c r="L25" s="106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4" t="s">
        <v>35</v>
      </c>
      <c r="E26" s="31"/>
      <c r="F26" s="31"/>
      <c r="G26" s="31"/>
      <c r="H26" s="31"/>
      <c r="I26" s="105"/>
      <c r="J26" s="31"/>
      <c r="K26" s="31"/>
      <c r="L26" s="106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0"/>
      <c r="B27" s="111"/>
      <c r="C27" s="110"/>
      <c r="D27" s="110"/>
      <c r="E27" s="329" t="s">
        <v>19</v>
      </c>
      <c r="F27" s="329"/>
      <c r="G27" s="329"/>
      <c r="H27" s="329"/>
      <c r="I27" s="112"/>
      <c r="J27" s="110"/>
      <c r="K27" s="110"/>
      <c r="L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5"/>
      <c r="J28" s="31"/>
      <c r="K28" s="31"/>
      <c r="L28" s="106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4"/>
      <c r="E29" s="114"/>
      <c r="F29" s="114"/>
      <c r="G29" s="114"/>
      <c r="H29" s="114"/>
      <c r="I29" s="115"/>
      <c r="J29" s="114"/>
      <c r="K29" s="114"/>
      <c r="L29" s="106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105"/>
      <c r="J30" s="117">
        <f>ROUND(J79, 2)</f>
        <v>0</v>
      </c>
      <c r="K30" s="31"/>
      <c r="L30" s="106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4"/>
      <c r="E31" s="114"/>
      <c r="F31" s="114"/>
      <c r="G31" s="114"/>
      <c r="H31" s="114"/>
      <c r="I31" s="115"/>
      <c r="J31" s="114"/>
      <c r="K31" s="114"/>
      <c r="L31" s="106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9" t="s">
        <v>38</v>
      </c>
      <c r="J32" s="118" t="s">
        <v>40</v>
      </c>
      <c r="K32" s="31"/>
      <c r="L32" s="106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0" t="s">
        <v>41</v>
      </c>
      <c r="E33" s="104" t="s">
        <v>42</v>
      </c>
      <c r="F33" s="121">
        <f>ROUND((SUM(BE79:BE124)),  2)</f>
        <v>0</v>
      </c>
      <c r="G33" s="31"/>
      <c r="H33" s="31"/>
      <c r="I33" s="122">
        <v>0.21</v>
      </c>
      <c r="J33" s="121">
        <f>ROUND(((SUM(BE79:BE124))*I33),  2)</f>
        <v>0</v>
      </c>
      <c r="K33" s="31"/>
      <c r="L33" s="106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4" t="s">
        <v>43</v>
      </c>
      <c r="F34" s="121">
        <f>ROUND((SUM(BF79:BF124)),  2)</f>
        <v>0</v>
      </c>
      <c r="G34" s="31"/>
      <c r="H34" s="31"/>
      <c r="I34" s="122">
        <v>0.15</v>
      </c>
      <c r="J34" s="121">
        <f>ROUND(((SUM(BF79:BF124))*I34),  2)</f>
        <v>0</v>
      </c>
      <c r="K34" s="31"/>
      <c r="L34" s="106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44</v>
      </c>
      <c r="F35" s="121">
        <f>ROUND((SUM(BG79:BG124)),  2)</f>
        <v>0</v>
      </c>
      <c r="G35" s="31"/>
      <c r="H35" s="31"/>
      <c r="I35" s="122">
        <v>0.21</v>
      </c>
      <c r="J35" s="121">
        <f>0</f>
        <v>0</v>
      </c>
      <c r="K35" s="31"/>
      <c r="L35" s="106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4" t="s">
        <v>45</v>
      </c>
      <c r="F36" s="121">
        <f>ROUND((SUM(BH79:BH124)),  2)</f>
        <v>0</v>
      </c>
      <c r="G36" s="31"/>
      <c r="H36" s="31"/>
      <c r="I36" s="122">
        <v>0.15</v>
      </c>
      <c r="J36" s="121">
        <f>0</f>
        <v>0</v>
      </c>
      <c r="K36" s="31"/>
      <c r="L36" s="106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4" t="s">
        <v>46</v>
      </c>
      <c r="F37" s="121">
        <f>ROUND((SUM(BI79:BI124)),  2)</f>
        <v>0</v>
      </c>
      <c r="G37" s="31"/>
      <c r="H37" s="31"/>
      <c r="I37" s="122">
        <v>0</v>
      </c>
      <c r="J37" s="121">
        <f>0</f>
        <v>0</v>
      </c>
      <c r="K37" s="31"/>
      <c r="L37" s="106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05"/>
      <c r="J38" s="31"/>
      <c r="K38" s="31"/>
      <c r="L38" s="106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3"/>
      <c r="D39" s="124" t="s">
        <v>47</v>
      </c>
      <c r="E39" s="125"/>
      <c r="F39" s="125"/>
      <c r="G39" s="126" t="s">
        <v>48</v>
      </c>
      <c r="H39" s="127" t="s">
        <v>49</v>
      </c>
      <c r="I39" s="128"/>
      <c r="J39" s="129">
        <f>SUM(J30:J37)</f>
        <v>0</v>
      </c>
      <c r="K39" s="130"/>
      <c r="L39" s="106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106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106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118</v>
      </c>
      <c r="D45" s="33"/>
      <c r="E45" s="33"/>
      <c r="F45" s="33"/>
      <c r="G45" s="33"/>
      <c r="H45" s="33"/>
      <c r="I45" s="105"/>
      <c r="J45" s="33"/>
      <c r="K45" s="33"/>
      <c r="L45" s="106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105"/>
      <c r="J46" s="33"/>
      <c r="K46" s="33"/>
      <c r="L46" s="106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105"/>
      <c r="J47" s="33"/>
      <c r="K47" s="33"/>
      <c r="L47" s="106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30" t="str">
        <f>E7</f>
        <v>Oprava DŘT v úseku Pohled - Břeclav - Hodonín</v>
      </c>
      <c r="F48" s="331"/>
      <c r="G48" s="331"/>
      <c r="H48" s="331"/>
      <c r="I48" s="105"/>
      <c r="J48" s="33"/>
      <c r="K48" s="33"/>
      <c r="L48" s="106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116</v>
      </c>
      <c r="D49" s="33"/>
      <c r="E49" s="33"/>
      <c r="F49" s="33"/>
      <c r="G49" s="33"/>
      <c r="H49" s="33"/>
      <c r="I49" s="105"/>
      <c r="J49" s="33"/>
      <c r="K49" s="33"/>
      <c r="L49" s="106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03" t="str">
        <f>E9</f>
        <v>SO12 - žst. Přibyslav</v>
      </c>
      <c r="F50" s="332"/>
      <c r="G50" s="332"/>
      <c r="H50" s="332"/>
      <c r="I50" s="105"/>
      <c r="J50" s="33"/>
      <c r="K50" s="33"/>
      <c r="L50" s="106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105"/>
      <c r="J51" s="33"/>
      <c r="K51" s="33"/>
      <c r="L51" s="106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>Obvod OŘ Brno</v>
      </c>
      <c r="G52" s="33"/>
      <c r="H52" s="33"/>
      <c r="I52" s="108" t="s">
        <v>23</v>
      </c>
      <c r="J52" s="56" t="str">
        <f>IF(J12="","",J12)</f>
        <v>23. 10. 2019</v>
      </c>
      <c r="K52" s="33"/>
      <c r="L52" s="106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105"/>
      <c r="J53" s="33"/>
      <c r="K53" s="33"/>
      <c r="L53" s="106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3"/>
      <c r="E54" s="33"/>
      <c r="F54" s="24" t="str">
        <f>E15</f>
        <v>SŽDC, s.o., OŘ Brno</v>
      </c>
      <c r="G54" s="33"/>
      <c r="H54" s="33"/>
      <c r="I54" s="108" t="s">
        <v>31</v>
      </c>
      <c r="J54" s="29" t="str">
        <f>E21</f>
        <v xml:space="preserve"> </v>
      </c>
      <c r="K54" s="33"/>
      <c r="L54" s="106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29</v>
      </c>
      <c r="D55" s="33"/>
      <c r="E55" s="33"/>
      <c r="F55" s="24" t="str">
        <f>IF(E18="","",E18)</f>
        <v>Vyplň údaj</v>
      </c>
      <c r="G55" s="33"/>
      <c r="H55" s="33"/>
      <c r="I55" s="108" t="s">
        <v>34</v>
      </c>
      <c r="J55" s="29" t="str">
        <f>E24</f>
        <v xml:space="preserve"> </v>
      </c>
      <c r="K55" s="33"/>
      <c r="L55" s="106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105"/>
      <c r="J56" s="33"/>
      <c r="K56" s="33"/>
      <c r="L56" s="106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37" t="s">
        <v>119</v>
      </c>
      <c r="D57" s="138"/>
      <c r="E57" s="138"/>
      <c r="F57" s="138"/>
      <c r="G57" s="138"/>
      <c r="H57" s="138"/>
      <c r="I57" s="139"/>
      <c r="J57" s="140" t="s">
        <v>120</v>
      </c>
      <c r="K57" s="138"/>
      <c r="L57" s="106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105"/>
      <c r="J58" s="33"/>
      <c r="K58" s="33"/>
      <c r="L58" s="106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41" t="s">
        <v>69</v>
      </c>
      <c r="D59" s="33"/>
      <c r="E59" s="33"/>
      <c r="F59" s="33"/>
      <c r="G59" s="33"/>
      <c r="H59" s="33"/>
      <c r="I59" s="105"/>
      <c r="J59" s="74">
        <f>J79</f>
        <v>0</v>
      </c>
      <c r="K59" s="33"/>
      <c r="L59" s="106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121</v>
      </c>
    </row>
    <row r="60" spans="1:47" s="2" customFormat="1" ht="21.75" customHeight="1">
      <c r="A60" s="31"/>
      <c r="B60" s="32"/>
      <c r="C60" s="33"/>
      <c r="D60" s="33"/>
      <c r="E60" s="33"/>
      <c r="F60" s="33"/>
      <c r="G60" s="33"/>
      <c r="H60" s="33"/>
      <c r="I60" s="105"/>
      <c r="J60" s="33"/>
      <c r="K60" s="33"/>
      <c r="L60" s="106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6.95" customHeight="1">
      <c r="A61" s="31"/>
      <c r="B61" s="44"/>
      <c r="C61" s="45"/>
      <c r="D61" s="45"/>
      <c r="E61" s="45"/>
      <c r="F61" s="45"/>
      <c r="G61" s="45"/>
      <c r="H61" s="45"/>
      <c r="I61" s="133"/>
      <c r="J61" s="45"/>
      <c r="K61" s="45"/>
      <c r="L61" s="106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5" spans="1:65" s="2" customFormat="1" ht="6.95" customHeight="1">
      <c r="A65" s="31"/>
      <c r="B65" s="46"/>
      <c r="C65" s="47"/>
      <c r="D65" s="47"/>
      <c r="E65" s="47"/>
      <c r="F65" s="47"/>
      <c r="G65" s="47"/>
      <c r="H65" s="47"/>
      <c r="I65" s="136"/>
      <c r="J65" s="47"/>
      <c r="K65" s="47"/>
      <c r="L65" s="106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65" s="2" customFormat="1" ht="24.95" customHeight="1">
      <c r="A66" s="31"/>
      <c r="B66" s="32"/>
      <c r="C66" s="20" t="s">
        <v>122</v>
      </c>
      <c r="D66" s="33"/>
      <c r="E66" s="33"/>
      <c r="F66" s="33"/>
      <c r="G66" s="33"/>
      <c r="H66" s="33"/>
      <c r="I66" s="105"/>
      <c r="J66" s="33"/>
      <c r="K66" s="33"/>
      <c r="L66" s="106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5" s="2" customFormat="1" ht="6.95" customHeight="1">
      <c r="A67" s="31"/>
      <c r="B67" s="32"/>
      <c r="C67" s="33"/>
      <c r="D67" s="33"/>
      <c r="E67" s="33"/>
      <c r="F67" s="33"/>
      <c r="G67" s="33"/>
      <c r="H67" s="33"/>
      <c r="I67" s="105"/>
      <c r="J67" s="33"/>
      <c r="K67" s="33"/>
      <c r="L67" s="106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5" s="2" customFormat="1" ht="12" customHeight="1">
      <c r="A68" s="31"/>
      <c r="B68" s="32"/>
      <c r="C68" s="26" t="s">
        <v>16</v>
      </c>
      <c r="D68" s="33"/>
      <c r="E68" s="33"/>
      <c r="F68" s="33"/>
      <c r="G68" s="33"/>
      <c r="H68" s="33"/>
      <c r="I68" s="105"/>
      <c r="J68" s="33"/>
      <c r="K68" s="33"/>
      <c r="L68" s="106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5" s="2" customFormat="1" ht="16.5" customHeight="1">
      <c r="A69" s="31"/>
      <c r="B69" s="32"/>
      <c r="C69" s="33"/>
      <c r="D69" s="33"/>
      <c r="E69" s="330" t="str">
        <f>E7</f>
        <v>Oprava DŘT v úseku Pohled - Břeclav - Hodonín</v>
      </c>
      <c r="F69" s="331"/>
      <c r="G69" s="331"/>
      <c r="H69" s="331"/>
      <c r="I69" s="105"/>
      <c r="J69" s="33"/>
      <c r="K69" s="33"/>
      <c r="L69" s="106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5" s="2" customFormat="1" ht="12" customHeight="1">
      <c r="A70" s="31"/>
      <c r="B70" s="32"/>
      <c r="C70" s="26" t="s">
        <v>116</v>
      </c>
      <c r="D70" s="33"/>
      <c r="E70" s="33"/>
      <c r="F70" s="33"/>
      <c r="G70" s="33"/>
      <c r="H70" s="33"/>
      <c r="I70" s="105"/>
      <c r="J70" s="33"/>
      <c r="K70" s="33"/>
      <c r="L70" s="106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5" s="2" customFormat="1" ht="16.5" customHeight="1">
      <c r="A71" s="31"/>
      <c r="B71" s="32"/>
      <c r="C71" s="33"/>
      <c r="D71" s="33"/>
      <c r="E71" s="303" t="str">
        <f>E9</f>
        <v>SO12 - žst. Přibyslav</v>
      </c>
      <c r="F71" s="332"/>
      <c r="G71" s="332"/>
      <c r="H71" s="332"/>
      <c r="I71" s="105"/>
      <c r="J71" s="33"/>
      <c r="K71" s="33"/>
      <c r="L71" s="106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5" s="2" customFormat="1" ht="6.95" customHeight="1">
      <c r="A72" s="31"/>
      <c r="B72" s="32"/>
      <c r="C72" s="33"/>
      <c r="D72" s="33"/>
      <c r="E72" s="33"/>
      <c r="F72" s="33"/>
      <c r="G72" s="33"/>
      <c r="H72" s="33"/>
      <c r="I72" s="105"/>
      <c r="J72" s="33"/>
      <c r="K72" s="33"/>
      <c r="L72" s="106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5" s="2" customFormat="1" ht="12" customHeight="1">
      <c r="A73" s="31"/>
      <c r="B73" s="32"/>
      <c r="C73" s="26" t="s">
        <v>21</v>
      </c>
      <c r="D73" s="33"/>
      <c r="E73" s="33"/>
      <c r="F73" s="24" t="str">
        <f>F12</f>
        <v>Obvod OŘ Brno</v>
      </c>
      <c r="G73" s="33"/>
      <c r="H73" s="33"/>
      <c r="I73" s="108" t="s">
        <v>23</v>
      </c>
      <c r="J73" s="56" t="str">
        <f>IF(J12="","",J12)</f>
        <v>23. 10. 2019</v>
      </c>
      <c r="K73" s="33"/>
      <c r="L73" s="106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5" s="2" customFormat="1" ht="6.95" customHeight="1">
      <c r="A74" s="31"/>
      <c r="B74" s="32"/>
      <c r="C74" s="33"/>
      <c r="D74" s="33"/>
      <c r="E74" s="33"/>
      <c r="F74" s="33"/>
      <c r="G74" s="33"/>
      <c r="H74" s="33"/>
      <c r="I74" s="105"/>
      <c r="J74" s="33"/>
      <c r="K74" s="33"/>
      <c r="L74" s="106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5" s="2" customFormat="1" ht="15.2" customHeight="1">
      <c r="A75" s="31"/>
      <c r="B75" s="32"/>
      <c r="C75" s="26" t="s">
        <v>25</v>
      </c>
      <c r="D75" s="33"/>
      <c r="E75" s="33"/>
      <c r="F75" s="24" t="str">
        <f>E15</f>
        <v>SŽDC, s.o., OŘ Brno</v>
      </c>
      <c r="G75" s="33"/>
      <c r="H75" s="33"/>
      <c r="I75" s="108" t="s">
        <v>31</v>
      </c>
      <c r="J75" s="29" t="str">
        <f>E21</f>
        <v xml:space="preserve"> </v>
      </c>
      <c r="K75" s="33"/>
      <c r="L75" s="106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5" s="2" customFormat="1" ht="15.2" customHeight="1">
      <c r="A76" s="31"/>
      <c r="B76" s="32"/>
      <c r="C76" s="26" t="s">
        <v>29</v>
      </c>
      <c r="D76" s="33"/>
      <c r="E76" s="33"/>
      <c r="F76" s="24" t="str">
        <f>IF(E18="","",E18)</f>
        <v>Vyplň údaj</v>
      </c>
      <c r="G76" s="33"/>
      <c r="H76" s="33"/>
      <c r="I76" s="108" t="s">
        <v>34</v>
      </c>
      <c r="J76" s="29" t="str">
        <f>E24</f>
        <v xml:space="preserve"> </v>
      </c>
      <c r="K76" s="33"/>
      <c r="L76" s="106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5" s="2" customFormat="1" ht="10.35" customHeight="1">
      <c r="A77" s="31"/>
      <c r="B77" s="32"/>
      <c r="C77" s="33"/>
      <c r="D77" s="33"/>
      <c r="E77" s="33"/>
      <c r="F77" s="33"/>
      <c r="G77" s="33"/>
      <c r="H77" s="33"/>
      <c r="I77" s="105"/>
      <c r="J77" s="33"/>
      <c r="K77" s="33"/>
      <c r="L77" s="106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5" s="9" customFormat="1" ht="29.25" customHeight="1">
      <c r="A78" s="142"/>
      <c r="B78" s="143"/>
      <c r="C78" s="144" t="s">
        <v>123</v>
      </c>
      <c r="D78" s="145" t="s">
        <v>56</v>
      </c>
      <c r="E78" s="145" t="s">
        <v>52</v>
      </c>
      <c r="F78" s="145" t="s">
        <v>53</v>
      </c>
      <c r="G78" s="145" t="s">
        <v>124</v>
      </c>
      <c r="H78" s="145" t="s">
        <v>125</v>
      </c>
      <c r="I78" s="146" t="s">
        <v>126</v>
      </c>
      <c r="J78" s="145" t="s">
        <v>120</v>
      </c>
      <c r="K78" s="147" t="s">
        <v>127</v>
      </c>
      <c r="L78" s="148"/>
      <c r="M78" s="65" t="s">
        <v>19</v>
      </c>
      <c r="N78" s="66" t="s">
        <v>41</v>
      </c>
      <c r="O78" s="66" t="s">
        <v>128</v>
      </c>
      <c r="P78" s="66" t="s">
        <v>129</v>
      </c>
      <c r="Q78" s="66" t="s">
        <v>130</v>
      </c>
      <c r="R78" s="66" t="s">
        <v>131</v>
      </c>
      <c r="S78" s="66" t="s">
        <v>132</v>
      </c>
      <c r="T78" s="67" t="s">
        <v>133</v>
      </c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  <c r="AE78" s="142"/>
    </row>
    <row r="79" spans="1:65" s="2" customFormat="1" ht="22.9" customHeight="1">
      <c r="A79" s="31"/>
      <c r="B79" s="32"/>
      <c r="C79" s="72" t="s">
        <v>134</v>
      </c>
      <c r="D79" s="33"/>
      <c r="E79" s="33"/>
      <c r="F79" s="33"/>
      <c r="G79" s="33"/>
      <c r="H79" s="33"/>
      <c r="I79" s="105"/>
      <c r="J79" s="149">
        <f>BK79</f>
        <v>0</v>
      </c>
      <c r="K79" s="33"/>
      <c r="L79" s="36"/>
      <c r="M79" s="68"/>
      <c r="N79" s="150"/>
      <c r="O79" s="69"/>
      <c r="P79" s="151">
        <f>SUM(P80:P124)</f>
        <v>0</v>
      </c>
      <c r="Q79" s="69"/>
      <c r="R79" s="151">
        <f>SUM(R80:R124)</f>
        <v>0</v>
      </c>
      <c r="S79" s="69"/>
      <c r="T79" s="152">
        <f>SUM(T80:T124)</f>
        <v>0</v>
      </c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T79" s="14" t="s">
        <v>70</v>
      </c>
      <c r="AU79" s="14" t="s">
        <v>121</v>
      </c>
      <c r="BK79" s="153">
        <f>SUM(BK80:BK124)</f>
        <v>0</v>
      </c>
    </row>
    <row r="80" spans="1:65" s="2" customFormat="1" ht="24" customHeight="1">
      <c r="A80" s="31"/>
      <c r="B80" s="32"/>
      <c r="C80" s="168" t="s">
        <v>79</v>
      </c>
      <c r="D80" s="168" t="s">
        <v>191</v>
      </c>
      <c r="E80" s="169" t="s">
        <v>200</v>
      </c>
      <c r="F80" s="170" t="s">
        <v>201</v>
      </c>
      <c r="G80" s="171" t="s">
        <v>188</v>
      </c>
      <c r="H80" s="172">
        <v>50</v>
      </c>
      <c r="I80" s="173"/>
      <c r="J80" s="174">
        <f t="shared" ref="J80:J124" si="0">ROUND(I80*H80,2)</f>
        <v>0</v>
      </c>
      <c r="K80" s="170" t="s">
        <v>139</v>
      </c>
      <c r="L80" s="36"/>
      <c r="M80" s="175" t="s">
        <v>19</v>
      </c>
      <c r="N80" s="176" t="s">
        <v>42</v>
      </c>
      <c r="O80" s="61"/>
      <c r="P80" s="164">
        <f t="shared" ref="P80:P124" si="1">O80*H80</f>
        <v>0</v>
      </c>
      <c r="Q80" s="164">
        <v>0</v>
      </c>
      <c r="R80" s="164">
        <f t="shared" ref="R80:R124" si="2">Q80*H80</f>
        <v>0</v>
      </c>
      <c r="S80" s="164">
        <v>0</v>
      </c>
      <c r="T80" s="165">
        <f t="shared" ref="T80:T124" si="3">S80*H80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R80" s="166" t="s">
        <v>562</v>
      </c>
      <c r="AT80" s="166" t="s">
        <v>191</v>
      </c>
      <c r="AU80" s="166" t="s">
        <v>71</v>
      </c>
      <c r="AY80" s="14" t="s">
        <v>141</v>
      </c>
      <c r="BE80" s="167">
        <f t="shared" ref="BE80:BE124" si="4">IF(N80="základní",J80,0)</f>
        <v>0</v>
      </c>
      <c r="BF80" s="167">
        <f t="shared" ref="BF80:BF124" si="5">IF(N80="snížená",J80,0)</f>
        <v>0</v>
      </c>
      <c r="BG80" s="167">
        <f t="shared" ref="BG80:BG124" si="6">IF(N80="zákl. přenesená",J80,0)</f>
        <v>0</v>
      </c>
      <c r="BH80" s="167">
        <f t="shared" ref="BH80:BH124" si="7">IF(N80="sníž. přenesená",J80,0)</f>
        <v>0</v>
      </c>
      <c r="BI80" s="167">
        <f t="shared" ref="BI80:BI124" si="8">IF(N80="nulová",J80,0)</f>
        <v>0</v>
      </c>
      <c r="BJ80" s="14" t="s">
        <v>79</v>
      </c>
      <c r="BK80" s="167">
        <f t="shared" ref="BK80:BK124" si="9">ROUND(I80*H80,2)</f>
        <v>0</v>
      </c>
      <c r="BL80" s="14" t="s">
        <v>562</v>
      </c>
      <c r="BM80" s="166" t="s">
        <v>875</v>
      </c>
    </row>
    <row r="81" spans="1:65" s="2" customFormat="1" ht="24" customHeight="1">
      <c r="A81" s="31"/>
      <c r="B81" s="32"/>
      <c r="C81" s="154" t="s">
        <v>81</v>
      </c>
      <c r="D81" s="154" t="s">
        <v>135</v>
      </c>
      <c r="E81" s="155" t="s">
        <v>564</v>
      </c>
      <c r="F81" s="156" t="s">
        <v>565</v>
      </c>
      <c r="G81" s="157" t="s">
        <v>138</v>
      </c>
      <c r="H81" s="158">
        <v>17</v>
      </c>
      <c r="I81" s="159"/>
      <c r="J81" s="160">
        <f t="shared" si="0"/>
        <v>0</v>
      </c>
      <c r="K81" s="156" t="s">
        <v>139</v>
      </c>
      <c r="L81" s="161"/>
      <c r="M81" s="162" t="s">
        <v>19</v>
      </c>
      <c r="N81" s="163" t="s">
        <v>42</v>
      </c>
      <c r="O81" s="61"/>
      <c r="P81" s="164">
        <f t="shared" si="1"/>
        <v>0</v>
      </c>
      <c r="Q81" s="164">
        <v>0</v>
      </c>
      <c r="R81" s="164">
        <f t="shared" si="2"/>
        <v>0</v>
      </c>
      <c r="S81" s="164">
        <v>0</v>
      </c>
      <c r="T81" s="165">
        <f t="shared" si="3"/>
        <v>0</v>
      </c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R81" s="166" t="s">
        <v>197</v>
      </c>
      <c r="AT81" s="166" t="s">
        <v>135</v>
      </c>
      <c r="AU81" s="166" t="s">
        <v>71</v>
      </c>
      <c r="AY81" s="14" t="s">
        <v>141</v>
      </c>
      <c r="BE81" s="167">
        <f t="shared" si="4"/>
        <v>0</v>
      </c>
      <c r="BF81" s="167">
        <f t="shared" si="5"/>
        <v>0</v>
      </c>
      <c r="BG81" s="167">
        <f t="shared" si="6"/>
        <v>0</v>
      </c>
      <c r="BH81" s="167">
        <f t="shared" si="7"/>
        <v>0</v>
      </c>
      <c r="BI81" s="167">
        <f t="shared" si="8"/>
        <v>0</v>
      </c>
      <c r="BJ81" s="14" t="s">
        <v>79</v>
      </c>
      <c r="BK81" s="167">
        <f t="shared" si="9"/>
        <v>0</v>
      </c>
      <c r="BL81" s="14" t="s">
        <v>197</v>
      </c>
      <c r="BM81" s="166" t="s">
        <v>876</v>
      </c>
    </row>
    <row r="82" spans="1:65" s="2" customFormat="1" ht="24" customHeight="1">
      <c r="A82" s="31"/>
      <c r="B82" s="32"/>
      <c r="C82" s="168" t="s">
        <v>147</v>
      </c>
      <c r="D82" s="168" t="s">
        <v>191</v>
      </c>
      <c r="E82" s="169" t="s">
        <v>567</v>
      </c>
      <c r="F82" s="170" t="s">
        <v>568</v>
      </c>
      <c r="G82" s="171" t="s">
        <v>188</v>
      </c>
      <c r="H82" s="172">
        <v>600</v>
      </c>
      <c r="I82" s="173"/>
      <c r="J82" s="174">
        <f t="shared" si="0"/>
        <v>0</v>
      </c>
      <c r="K82" s="170" t="s">
        <v>139</v>
      </c>
      <c r="L82" s="36"/>
      <c r="M82" s="175" t="s">
        <v>19</v>
      </c>
      <c r="N82" s="176" t="s">
        <v>42</v>
      </c>
      <c r="O82" s="61"/>
      <c r="P82" s="164">
        <f t="shared" si="1"/>
        <v>0</v>
      </c>
      <c r="Q82" s="164">
        <v>0</v>
      </c>
      <c r="R82" s="164">
        <f t="shared" si="2"/>
        <v>0</v>
      </c>
      <c r="S82" s="164">
        <v>0</v>
      </c>
      <c r="T82" s="165">
        <f t="shared" si="3"/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66" t="s">
        <v>202</v>
      </c>
      <c r="AT82" s="166" t="s">
        <v>191</v>
      </c>
      <c r="AU82" s="166" t="s">
        <v>71</v>
      </c>
      <c r="AY82" s="14" t="s">
        <v>141</v>
      </c>
      <c r="BE82" s="167">
        <f t="shared" si="4"/>
        <v>0</v>
      </c>
      <c r="BF82" s="167">
        <f t="shared" si="5"/>
        <v>0</v>
      </c>
      <c r="BG82" s="167">
        <f t="shared" si="6"/>
        <v>0</v>
      </c>
      <c r="BH82" s="167">
        <f t="shared" si="7"/>
        <v>0</v>
      </c>
      <c r="BI82" s="167">
        <f t="shared" si="8"/>
        <v>0</v>
      </c>
      <c r="BJ82" s="14" t="s">
        <v>79</v>
      </c>
      <c r="BK82" s="167">
        <f t="shared" si="9"/>
        <v>0</v>
      </c>
      <c r="BL82" s="14" t="s">
        <v>202</v>
      </c>
      <c r="BM82" s="166" t="s">
        <v>877</v>
      </c>
    </row>
    <row r="83" spans="1:65" s="2" customFormat="1" ht="24" customHeight="1">
      <c r="A83" s="31"/>
      <c r="B83" s="32"/>
      <c r="C83" s="154" t="s">
        <v>142</v>
      </c>
      <c r="D83" s="154" t="s">
        <v>135</v>
      </c>
      <c r="E83" s="155" t="s">
        <v>570</v>
      </c>
      <c r="F83" s="156" t="s">
        <v>571</v>
      </c>
      <c r="G83" s="157" t="s">
        <v>188</v>
      </c>
      <c r="H83" s="158">
        <v>300</v>
      </c>
      <c r="I83" s="159"/>
      <c r="J83" s="160">
        <f t="shared" si="0"/>
        <v>0</v>
      </c>
      <c r="K83" s="156" t="s">
        <v>139</v>
      </c>
      <c r="L83" s="161"/>
      <c r="M83" s="162" t="s">
        <v>19</v>
      </c>
      <c r="N83" s="163" t="s">
        <v>42</v>
      </c>
      <c r="O83" s="61"/>
      <c r="P83" s="164">
        <f t="shared" si="1"/>
        <v>0</v>
      </c>
      <c r="Q83" s="164">
        <v>0</v>
      </c>
      <c r="R83" s="164">
        <f t="shared" si="2"/>
        <v>0</v>
      </c>
      <c r="S83" s="164">
        <v>0</v>
      </c>
      <c r="T83" s="165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66" t="s">
        <v>197</v>
      </c>
      <c r="AT83" s="166" t="s">
        <v>135</v>
      </c>
      <c r="AU83" s="166" t="s">
        <v>71</v>
      </c>
      <c r="AY83" s="14" t="s">
        <v>141</v>
      </c>
      <c r="BE83" s="167">
        <f t="shared" si="4"/>
        <v>0</v>
      </c>
      <c r="BF83" s="167">
        <f t="shared" si="5"/>
        <v>0</v>
      </c>
      <c r="BG83" s="167">
        <f t="shared" si="6"/>
        <v>0</v>
      </c>
      <c r="BH83" s="167">
        <f t="shared" si="7"/>
        <v>0</v>
      </c>
      <c r="BI83" s="167">
        <f t="shared" si="8"/>
        <v>0</v>
      </c>
      <c r="BJ83" s="14" t="s">
        <v>79</v>
      </c>
      <c r="BK83" s="167">
        <f t="shared" si="9"/>
        <v>0</v>
      </c>
      <c r="BL83" s="14" t="s">
        <v>197</v>
      </c>
      <c r="BM83" s="166" t="s">
        <v>878</v>
      </c>
    </row>
    <row r="84" spans="1:65" s="2" customFormat="1" ht="24" customHeight="1">
      <c r="A84" s="31"/>
      <c r="B84" s="32"/>
      <c r="C84" s="154" t="s">
        <v>154</v>
      </c>
      <c r="D84" s="154" t="s">
        <v>135</v>
      </c>
      <c r="E84" s="155" t="s">
        <v>573</v>
      </c>
      <c r="F84" s="156" t="s">
        <v>574</v>
      </c>
      <c r="G84" s="157" t="s">
        <v>188</v>
      </c>
      <c r="H84" s="158">
        <v>150</v>
      </c>
      <c r="I84" s="159"/>
      <c r="J84" s="160">
        <f t="shared" si="0"/>
        <v>0</v>
      </c>
      <c r="K84" s="156" t="s">
        <v>139</v>
      </c>
      <c r="L84" s="161"/>
      <c r="M84" s="162" t="s">
        <v>19</v>
      </c>
      <c r="N84" s="163" t="s">
        <v>42</v>
      </c>
      <c r="O84" s="61"/>
      <c r="P84" s="164">
        <f t="shared" si="1"/>
        <v>0</v>
      </c>
      <c r="Q84" s="164">
        <v>0</v>
      </c>
      <c r="R84" s="164">
        <f t="shared" si="2"/>
        <v>0</v>
      </c>
      <c r="S84" s="164">
        <v>0</v>
      </c>
      <c r="T84" s="165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66" t="s">
        <v>197</v>
      </c>
      <c r="AT84" s="166" t="s">
        <v>135</v>
      </c>
      <c r="AU84" s="166" t="s">
        <v>71</v>
      </c>
      <c r="AY84" s="14" t="s">
        <v>141</v>
      </c>
      <c r="BE84" s="167">
        <f t="shared" si="4"/>
        <v>0</v>
      </c>
      <c r="BF84" s="167">
        <f t="shared" si="5"/>
        <v>0</v>
      </c>
      <c r="BG84" s="167">
        <f t="shared" si="6"/>
        <v>0</v>
      </c>
      <c r="BH84" s="167">
        <f t="shared" si="7"/>
        <v>0</v>
      </c>
      <c r="BI84" s="167">
        <f t="shared" si="8"/>
        <v>0</v>
      </c>
      <c r="BJ84" s="14" t="s">
        <v>79</v>
      </c>
      <c r="BK84" s="167">
        <f t="shared" si="9"/>
        <v>0</v>
      </c>
      <c r="BL84" s="14" t="s">
        <v>197</v>
      </c>
      <c r="BM84" s="166" t="s">
        <v>879</v>
      </c>
    </row>
    <row r="85" spans="1:65" s="2" customFormat="1" ht="24" customHeight="1">
      <c r="A85" s="31"/>
      <c r="B85" s="32"/>
      <c r="C85" s="154" t="s">
        <v>158</v>
      </c>
      <c r="D85" s="154" t="s">
        <v>135</v>
      </c>
      <c r="E85" s="155" t="s">
        <v>576</v>
      </c>
      <c r="F85" s="156" t="s">
        <v>577</v>
      </c>
      <c r="G85" s="157" t="s">
        <v>188</v>
      </c>
      <c r="H85" s="158">
        <v>150</v>
      </c>
      <c r="I85" s="159"/>
      <c r="J85" s="160">
        <f t="shared" si="0"/>
        <v>0</v>
      </c>
      <c r="K85" s="156" t="s">
        <v>139</v>
      </c>
      <c r="L85" s="161"/>
      <c r="M85" s="162" t="s">
        <v>19</v>
      </c>
      <c r="N85" s="163" t="s">
        <v>42</v>
      </c>
      <c r="O85" s="61"/>
      <c r="P85" s="164">
        <f t="shared" si="1"/>
        <v>0</v>
      </c>
      <c r="Q85" s="164">
        <v>0</v>
      </c>
      <c r="R85" s="164">
        <f t="shared" si="2"/>
        <v>0</v>
      </c>
      <c r="S85" s="164">
        <v>0</v>
      </c>
      <c r="T85" s="165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66" t="s">
        <v>197</v>
      </c>
      <c r="AT85" s="166" t="s">
        <v>135</v>
      </c>
      <c r="AU85" s="166" t="s">
        <v>71</v>
      </c>
      <c r="AY85" s="14" t="s">
        <v>141</v>
      </c>
      <c r="BE85" s="167">
        <f t="shared" si="4"/>
        <v>0</v>
      </c>
      <c r="BF85" s="167">
        <f t="shared" si="5"/>
        <v>0</v>
      </c>
      <c r="BG85" s="167">
        <f t="shared" si="6"/>
        <v>0</v>
      </c>
      <c r="BH85" s="167">
        <f t="shared" si="7"/>
        <v>0</v>
      </c>
      <c r="BI85" s="167">
        <f t="shared" si="8"/>
        <v>0</v>
      </c>
      <c r="BJ85" s="14" t="s">
        <v>79</v>
      </c>
      <c r="BK85" s="167">
        <f t="shared" si="9"/>
        <v>0</v>
      </c>
      <c r="BL85" s="14" t="s">
        <v>197</v>
      </c>
      <c r="BM85" s="166" t="s">
        <v>880</v>
      </c>
    </row>
    <row r="86" spans="1:65" s="2" customFormat="1" ht="24" customHeight="1">
      <c r="A86" s="31"/>
      <c r="B86" s="32"/>
      <c r="C86" s="168" t="s">
        <v>162</v>
      </c>
      <c r="D86" s="168" t="s">
        <v>191</v>
      </c>
      <c r="E86" s="169" t="s">
        <v>579</v>
      </c>
      <c r="F86" s="170" t="s">
        <v>580</v>
      </c>
      <c r="G86" s="171" t="s">
        <v>188</v>
      </c>
      <c r="H86" s="172">
        <v>158</v>
      </c>
      <c r="I86" s="173"/>
      <c r="J86" s="174">
        <f t="shared" si="0"/>
        <v>0</v>
      </c>
      <c r="K86" s="170" t="s">
        <v>139</v>
      </c>
      <c r="L86" s="36"/>
      <c r="M86" s="175" t="s">
        <v>19</v>
      </c>
      <c r="N86" s="176" t="s">
        <v>42</v>
      </c>
      <c r="O86" s="61"/>
      <c r="P86" s="164">
        <f t="shared" si="1"/>
        <v>0</v>
      </c>
      <c r="Q86" s="164">
        <v>0</v>
      </c>
      <c r="R86" s="164">
        <f t="shared" si="2"/>
        <v>0</v>
      </c>
      <c r="S86" s="164">
        <v>0</v>
      </c>
      <c r="T86" s="165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66" t="s">
        <v>202</v>
      </c>
      <c r="AT86" s="166" t="s">
        <v>191</v>
      </c>
      <c r="AU86" s="166" t="s">
        <v>71</v>
      </c>
      <c r="AY86" s="14" t="s">
        <v>141</v>
      </c>
      <c r="BE86" s="167">
        <f t="shared" si="4"/>
        <v>0</v>
      </c>
      <c r="BF86" s="167">
        <f t="shared" si="5"/>
        <v>0</v>
      </c>
      <c r="BG86" s="167">
        <f t="shared" si="6"/>
        <v>0</v>
      </c>
      <c r="BH86" s="167">
        <f t="shared" si="7"/>
        <v>0</v>
      </c>
      <c r="BI86" s="167">
        <f t="shared" si="8"/>
        <v>0</v>
      </c>
      <c r="BJ86" s="14" t="s">
        <v>79</v>
      </c>
      <c r="BK86" s="167">
        <f t="shared" si="9"/>
        <v>0</v>
      </c>
      <c r="BL86" s="14" t="s">
        <v>202</v>
      </c>
      <c r="BM86" s="166" t="s">
        <v>881</v>
      </c>
    </row>
    <row r="87" spans="1:65" s="2" customFormat="1" ht="24" customHeight="1">
      <c r="A87" s="31"/>
      <c r="B87" s="32"/>
      <c r="C87" s="154" t="s">
        <v>140</v>
      </c>
      <c r="D87" s="154" t="s">
        <v>135</v>
      </c>
      <c r="E87" s="155" t="s">
        <v>582</v>
      </c>
      <c r="F87" s="156" t="s">
        <v>583</v>
      </c>
      <c r="G87" s="157" t="s">
        <v>188</v>
      </c>
      <c r="H87" s="158">
        <v>58</v>
      </c>
      <c r="I87" s="159"/>
      <c r="J87" s="160">
        <f t="shared" si="0"/>
        <v>0</v>
      </c>
      <c r="K87" s="156" t="s">
        <v>139</v>
      </c>
      <c r="L87" s="161"/>
      <c r="M87" s="162" t="s">
        <v>19</v>
      </c>
      <c r="N87" s="163" t="s">
        <v>42</v>
      </c>
      <c r="O87" s="61"/>
      <c r="P87" s="164">
        <f t="shared" si="1"/>
        <v>0</v>
      </c>
      <c r="Q87" s="164">
        <v>0</v>
      </c>
      <c r="R87" s="164">
        <f t="shared" si="2"/>
        <v>0</v>
      </c>
      <c r="S87" s="164">
        <v>0</v>
      </c>
      <c r="T87" s="165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66" t="s">
        <v>197</v>
      </c>
      <c r="AT87" s="166" t="s">
        <v>135</v>
      </c>
      <c r="AU87" s="166" t="s">
        <v>71</v>
      </c>
      <c r="AY87" s="14" t="s">
        <v>141</v>
      </c>
      <c r="BE87" s="167">
        <f t="shared" si="4"/>
        <v>0</v>
      </c>
      <c r="BF87" s="167">
        <f t="shared" si="5"/>
        <v>0</v>
      </c>
      <c r="BG87" s="167">
        <f t="shared" si="6"/>
        <v>0</v>
      </c>
      <c r="BH87" s="167">
        <f t="shared" si="7"/>
        <v>0</v>
      </c>
      <c r="BI87" s="167">
        <f t="shared" si="8"/>
        <v>0</v>
      </c>
      <c r="BJ87" s="14" t="s">
        <v>79</v>
      </c>
      <c r="BK87" s="167">
        <f t="shared" si="9"/>
        <v>0</v>
      </c>
      <c r="BL87" s="14" t="s">
        <v>197</v>
      </c>
      <c r="BM87" s="166" t="s">
        <v>882</v>
      </c>
    </row>
    <row r="88" spans="1:65" s="2" customFormat="1" ht="24" customHeight="1">
      <c r="A88" s="31"/>
      <c r="B88" s="32"/>
      <c r="C88" s="154" t="s">
        <v>169</v>
      </c>
      <c r="D88" s="154" t="s">
        <v>135</v>
      </c>
      <c r="E88" s="155" t="s">
        <v>585</v>
      </c>
      <c r="F88" s="156" t="s">
        <v>586</v>
      </c>
      <c r="G88" s="157" t="s">
        <v>188</v>
      </c>
      <c r="H88" s="158">
        <v>100</v>
      </c>
      <c r="I88" s="159"/>
      <c r="J88" s="160">
        <f t="shared" si="0"/>
        <v>0</v>
      </c>
      <c r="K88" s="156" t="s">
        <v>139</v>
      </c>
      <c r="L88" s="161"/>
      <c r="M88" s="162" t="s">
        <v>19</v>
      </c>
      <c r="N88" s="163" t="s">
        <v>42</v>
      </c>
      <c r="O88" s="61"/>
      <c r="P88" s="164">
        <f t="shared" si="1"/>
        <v>0</v>
      </c>
      <c r="Q88" s="164">
        <v>0</v>
      </c>
      <c r="R88" s="164">
        <f t="shared" si="2"/>
        <v>0</v>
      </c>
      <c r="S88" s="164">
        <v>0</v>
      </c>
      <c r="T88" s="165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66" t="s">
        <v>197</v>
      </c>
      <c r="AT88" s="166" t="s">
        <v>135</v>
      </c>
      <c r="AU88" s="166" t="s">
        <v>71</v>
      </c>
      <c r="AY88" s="14" t="s">
        <v>141</v>
      </c>
      <c r="BE88" s="167">
        <f t="shared" si="4"/>
        <v>0</v>
      </c>
      <c r="BF88" s="167">
        <f t="shared" si="5"/>
        <v>0</v>
      </c>
      <c r="BG88" s="167">
        <f t="shared" si="6"/>
        <v>0</v>
      </c>
      <c r="BH88" s="167">
        <f t="shared" si="7"/>
        <v>0</v>
      </c>
      <c r="BI88" s="167">
        <f t="shared" si="8"/>
        <v>0</v>
      </c>
      <c r="BJ88" s="14" t="s">
        <v>79</v>
      </c>
      <c r="BK88" s="167">
        <f t="shared" si="9"/>
        <v>0</v>
      </c>
      <c r="BL88" s="14" t="s">
        <v>197</v>
      </c>
      <c r="BM88" s="166" t="s">
        <v>883</v>
      </c>
    </row>
    <row r="89" spans="1:65" s="2" customFormat="1" ht="24" customHeight="1">
      <c r="A89" s="31"/>
      <c r="B89" s="32"/>
      <c r="C89" s="168" t="s">
        <v>173</v>
      </c>
      <c r="D89" s="168" t="s">
        <v>191</v>
      </c>
      <c r="E89" s="169" t="s">
        <v>832</v>
      </c>
      <c r="F89" s="170" t="s">
        <v>833</v>
      </c>
      <c r="G89" s="171" t="s">
        <v>188</v>
      </c>
      <c r="H89" s="172">
        <v>58</v>
      </c>
      <c r="I89" s="173"/>
      <c r="J89" s="174">
        <f t="shared" si="0"/>
        <v>0</v>
      </c>
      <c r="K89" s="170" t="s">
        <v>139</v>
      </c>
      <c r="L89" s="36"/>
      <c r="M89" s="175" t="s">
        <v>19</v>
      </c>
      <c r="N89" s="176" t="s">
        <v>42</v>
      </c>
      <c r="O89" s="61"/>
      <c r="P89" s="164">
        <f t="shared" si="1"/>
        <v>0</v>
      </c>
      <c r="Q89" s="164">
        <v>0</v>
      </c>
      <c r="R89" s="164">
        <f t="shared" si="2"/>
        <v>0</v>
      </c>
      <c r="S89" s="164">
        <v>0</v>
      </c>
      <c r="T89" s="165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66" t="s">
        <v>202</v>
      </c>
      <c r="AT89" s="166" t="s">
        <v>191</v>
      </c>
      <c r="AU89" s="166" t="s">
        <v>71</v>
      </c>
      <c r="AY89" s="14" t="s">
        <v>141</v>
      </c>
      <c r="BE89" s="167">
        <f t="shared" si="4"/>
        <v>0</v>
      </c>
      <c r="BF89" s="167">
        <f t="shared" si="5"/>
        <v>0</v>
      </c>
      <c r="BG89" s="167">
        <f t="shared" si="6"/>
        <v>0</v>
      </c>
      <c r="BH89" s="167">
        <f t="shared" si="7"/>
        <v>0</v>
      </c>
      <c r="BI89" s="167">
        <f t="shared" si="8"/>
        <v>0</v>
      </c>
      <c r="BJ89" s="14" t="s">
        <v>79</v>
      </c>
      <c r="BK89" s="167">
        <f t="shared" si="9"/>
        <v>0</v>
      </c>
      <c r="BL89" s="14" t="s">
        <v>202</v>
      </c>
      <c r="BM89" s="166" t="s">
        <v>884</v>
      </c>
    </row>
    <row r="90" spans="1:65" s="2" customFormat="1" ht="24" customHeight="1">
      <c r="A90" s="31"/>
      <c r="B90" s="32"/>
      <c r="C90" s="154" t="s">
        <v>177</v>
      </c>
      <c r="D90" s="154" t="s">
        <v>135</v>
      </c>
      <c r="E90" s="155" t="s">
        <v>835</v>
      </c>
      <c r="F90" s="156" t="s">
        <v>836</v>
      </c>
      <c r="G90" s="157" t="s">
        <v>188</v>
      </c>
      <c r="H90" s="158">
        <v>58</v>
      </c>
      <c r="I90" s="159"/>
      <c r="J90" s="160">
        <f t="shared" si="0"/>
        <v>0</v>
      </c>
      <c r="K90" s="156" t="s">
        <v>139</v>
      </c>
      <c r="L90" s="161"/>
      <c r="M90" s="162" t="s">
        <v>19</v>
      </c>
      <c r="N90" s="163" t="s">
        <v>42</v>
      </c>
      <c r="O90" s="61"/>
      <c r="P90" s="164">
        <f t="shared" si="1"/>
        <v>0</v>
      </c>
      <c r="Q90" s="164">
        <v>0</v>
      </c>
      <c r="R90" s="164">
        <f t="shared" si="2"/>
        <v>0</v>
      </c>
      <c r="S90" s="164">
        <v>0</v>
      </c>
      <c r="T90" s="165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66" t="s">
        <v>197</v>
      </c>
      <c r="AT90" s="166" t="s">
        <v>135</v>
      </c>
      <c r="AU90" s="166" t="s">
        <v>71</v>
      </c>
      <c r="AY90" s="14" t="s">
        <v>141</v>
      </c>
      <c r="BE90" s="167">
        <f t="shared" si="4"/>
        <v>0</v>
      </c>
      <c r="BF90" s="167">
        <f t="shared" si="5"/>
        <v>0</v>
      </c>
      <c r="BG90" s="167">
        <f t="shared" si="6"/>
        <v>0</v>
      </c>
      <c r="BH90" s="167">
        <f t="shared" si="7"/>
        <v>0</v>
      </c>
      <c r="BI90" s="167">
        <f t="shared" si="8"/>
        <v>0</v>
      </c>
      <c r="BJ90" s="14" t="s">
        <v>79</v>
      </c>
      <c r="BK90" s="167">
        <f t="shared" si="9"/>
        <v>0</v>
      </c>
      <c r="BL90" s="14" t="s">
        <v>197</v>
      </c>
      <c r="BM90" s="166" t="s">
        <v>885</v>
      </c>
    </row>
    <row r="91" spans="1:65" s="2" customFormat="1" ht="36" customHeight="1">
      <c r="A91" s="31"/>
      <c r="B91" s="32"/>
      <c r="C91" s="168" t="s">
        <v>181</v>
      </c>
      <c r="D91" s="168" t="s">
        <v>191</v>
      </c>
      <c r="E91" s="169" t="s">
        <v>588</v>
      </c>
      <c r="F91" s="170" t="s">
        <v>589</v>
      </c>
      <c r="G91" s="171" t="s">
        <v>138</v>
      </c>
      <c r="H91" s="172">
        <v>1</v>
      </c>
      <c r="I91" s="173"/>
      <c r="J91" s="174">
        <f t="shared" si="0"/>
        <v>0</v>
      </c>
      <c r="K91" s="170" t="s">
        <v>139</v>
      </c>
      <c r="L91" s="36"/>
      <c r="M91" s="175" t="s">
        <v>19</v>
      </c>
      <c r="N91" s="176" t="s">
        <v>42</v>
      </c>
      <c r="O91" s="61"/>
      <c r="P91" s="164">
        <f t="shared" si="1"/>
        <v>0</v>
      </c>
      <c r="Q91" s="164">
        <v>0</v>
      </c>
      <c r="R91" s="164">
        <f t="shared" si="2"/>
        <v>0</v>
      </c>
      <c r="S91" s="164">
        <v>0</v>
      </c>
      <c r="T91" s="165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66" t="s">
        <v>202</v>
      </c>
      <c r="AT91" s="166" t="s">
        <v>191</v>
      </c>
      <c r="AU91" s="166" t="s">
        <v>71</v>
      </c>
      <c r="AY91" s="14" t="s">
        <v>141</v>
      </c>
      <c r="BE91" s="167">
        <f t="shared" si="4"/>
        <v>0</v>
      </c>
      <c r="BF91" s="167">
        <f t="shared" si="5"/>
        <v>0</v>
      </c>
      <c r="BG91" s="167">
        <f t="shared" si="6"/>
        <v>0</v>
      </c>
      <c r="BH91" s="167">
        <f t="shared" si="7"/>
        <v>0</v>
      </c>
      <c r="BI91" s="167">
        <f t="shared" si="8"/>
        <v>0</v>
      </c>
      <c r="BJ91" s="14" t="s">
        <v>79</v>
      </c>
      <c r="BK91" s="167">
        <f t="shared" si="9"/>
        <v>0</v>
      </c>
      <c r="BL91" s="14" t="s">
        <v>202</v>
      </c>
      <c r="BM91" s="166" t="s">
        <v>886</v>
      </c>
    </row>
    <row r="92" spans="1:65" s="2" customFormat="1" ht="24" customHeight="1">
      <c r="A92" s="31"/>
      <c r="B92" s="32"/>
      <c r="C92" s="154" t="s">
        <v>185</v>
      </c>
      <c r="D92" s="154" t="s">
        <v>135</v>
      </c>
      <c r="E92" s="155" t="s">
        <v>591</v>
      </c>
      <c r="F92" s="156" t="s">
        <v>592</v>
      </c>
      <c r="G92" s="157" t="s">
        <v>138</v>
      </c>
      <c r="H92" s="158">
        <v>1</v>
      </c>
      <c r="I92" s="159"/>
      <c r="J92" s="160">
        <f t="shared" si="0"/>
        <v>0</v>
      </c>
      <c r="K92" s="156" t="s">
        <v>139</v>
      </c>
      <c r="L92" s="161"/>
      <c r="M92" s="162" t="s">
        <v>19</v>
      </c>
      <c r="N92" s="163" t="s">
        <v>42</v>
      </c>
      <c r="O92" s="61"/>
      <c r="P92" s="164">
        <f t="shared" si="1"/>
        <v>0</v>
      </c>
      <c r="Q92" s="164">
        <v>0</v>
      </c>
      <c r="R92" s="164">
        <f t="shared" si="2"/>
        <v>0</v>
      </c>
      <c r="S92" s="164">
        <v>0</v>
      </c>
      <c r="T92" s="165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66" t="s">
        <v>197</v>
      </c>
      <c r="AT92" s="166" t="s">
        <v>135</v>
      </c>
      <c r="AU92" s="166" t="s">
        <v>71</v>
      </c>
      <c r="AY92" s="14" t="s">
        <v>141</v>
      </c>
      <c r="BE92" s="167">
        <f t="shared" si="4"/>
        <v>0</v>
      </c>
      <c r="BF92" s="167">
        <f t="shared" si="5"/>
        <v>0</v>
      </c>
      <c r="BG92" s="167">
        <f t="shared" si="6"/>
        <v>0</v>
      </c>
      <c r="BH92" s="167">
        <f t="shared" si="7"/>
        <v>0</v>
      </c>
      <c r="BI92" s="167">
        <f t="shared" si="8"/>
        <v>0</v>
      </c>
      <c r="BJ92" s="14" t="s">
        <v>79</v>
      </c>
      <c r="BK92" s="167">
        <f t="shared" si="9"/>
        <v>0</v>
      </c>
      <c r="BL92" s="14" t="s">
        <v>197</v>
      </c>
      <c r="BM92" s="166" t="s">
        <v>887</v>
      </c>
    </row>
    <row r="93" spans="1:65" s="2" customFormat="1" ht="24" customHeight="1">
      <c r="A93" s="31"/>
      <c r="B93" s="32"/>
      <c r="C93" s="154" t="s">
        <v>190</v>
      </c>
      <c r="D93" s="154" t="s">
        <v>135</v>
      </c>
      <c r="E93" s="155" t="s">
        <v>594</v>
      </c>
      <c r="F93" s="156" t="s">
        <v>595</v>
      </c>
      <c r="G93" s="157" t="s">
        <v>138</v>
      </c>
      <c r="H93" s="158">
        <v>1</v>
      </c>
      <c r="I93" s="159"/>
      <c r="J93" s="160">
        <f t="shared" si="0"/>
        <v>0</v>
      </c>
      <c r="K93" s="156" t="s">
        <v>139</v>
      </c>
      <c r="L93" s="161"/>
      <c r="M93" s="162" t="s">
        <v>19</v>
      </c>
      <c r="N93" s="163" t="s">
        <v>42</v>
      </c>
      <c r="O93" s="61"/>
      <c r="P93" s="164">
        <f t="shared" si="1"/>
        <v>0</v>
      </c>
      <c r="Q93" s="164">
        <v>0</v>
      </c>
      <c r="R93" s="164">
        <f t="shared" si="2"/>
        <v>0</v>
      </c>
      <c r="S93" s="164">
        <v>0</v>
      </c>
      <c r="T93" s="165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66" t="s">
        <v>197</v>
      </c>
      <c r="AT93" s="166" t="s">
        <v>135</v>
      </c>
      <c r="AU93" s="166" t="s">
        <v>71</v>
      </c>
      <c r="AY93" s="14" t="s">
        <v>141</v>
      </c>
      <c r="BE93" s="167">
        <f t="shared" si="4"/>
        <v>0</v>
      </c>
      <c r="BF93" s="167">
        <f t="shared" si="5"/>
        <v>0</v>
      </c>
      <c r="BG93" s="167">
        <f t="shared" si="6"/>
        <v>0</v>
      </c>
      <c r="BH93" s="167">
        <f t="shared" si="7"/>
        <v>0</v>
      </c>
      <c r="BI93" s="167">
        <f t="shared" si="8"/>
        <v>0</v>
      </c>
      <c r="BJ93" s="14" t="s">
        <v>79</v>
      </c>
      <c r="BK93" s="167">
        <f t="shared" si="9"/>
        <v>0</v>
      </c>
      <c r="BL93" s="14" t="s">
        <v>197</v>
      </c>
      <c r="BM93" s="166" t="s">
        <v>888</v>
      </c>
    </row>
    <row r="94" spans="1:65" s="2" customFormat="1" ht="24" customHeight="1">
      <c r="A94" s="31"/>
      <c r="B94" s="32"/>
      <c r="C94" s="154" t="s">
        <v>8</v>
      </c>
      <c r="D94" s="154" t="s">
        <v>135</v>
      </c>
      <c r="E94" s="155" t="s">
        <v>597</v>
      </c>
      <c r="F94" s="156" t="s">
        <v>598</v>
      </c>
      <c r="G94" s="157" t="s">
        <v>138</v>
      </c>
      <c r="H94" s="158">
        <v>1</v>
      </c>
      <c r="I94" s="159"/>
      <c r="J94" s="160">
        <f t="shared" si="0"/>
        <v>0</v>
      </c>
      <c r="K94" s="156" t="s">
        <v>139</v>
      </c>
      <c r="L94" s="161"/>
      <c r="M94" s="162" t="s">
        <v>19</v>
      </c>
      <c r="N94" s="163" t="s">
        <v>42</v>
      </c>
      <c r="O94" s="61"/>
      <c r="P94" s="164">
        <f t="shared" si="1"/>
        <v>0</v>
      </c>
      <c r="Q94" s="164">
        <v>0</v>
      </c>
      <c r="R94" s="164">
        <f t="shared" si="2"/>
        <v>0</v>
      </c>
      <c r="S94" s="164">
        <v>0</v>
      </c>
      <c r="T94" s="165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66" t="s">
        <v>197</v>
      </c>
      <c r="AT94" s="166" t="s">
        <v>135</v>
      </c>
      <c r="AU94" s="166" t="s">
        <v>71</v>
      </c>
      <c r="AY94" s="14" t="s">
        <v>141</v>
      </c>
      <c r="BE94" s="167">
        <f t="shared" si="4"/>
        <v>0</v>
      </c>
      <c r="BF94" s="167">
        <f t="shared" si="5"/>
        <v>0</v>
      </c>
      <c r="BG94" s="167">
        <f t="shared" si="6"/>
        <v>0</v>
      </c>
      <c r="BH94" s="167">
        <f t="shared" si="7"/>
        <v>0</v>
      </c>
      <c r="BI94" s="167">
        <f t="shared" si="8"/>
        <v>0</v>
      </c>
      <c r="BJ94" s="14" t="s">
        <v>79</v>
      </c>
      <c r="BK94" s="167">
        <f t="shared" si="9"/>
        <v>0</v>
      </c>
      <c r="BL94" s="14" t="s">
        <v>197</v>
      </c>
      <c r="BM94" s="166" t="s">
        <v>889</v>
      </c>
    </row>
    <row r="95" spans="1:65" s="2" customFormat="1" ht="24" customHeight="1">
      <c r="A95" s="31"/>
      <c r="B95" s="32"/>
      <c r="C95" s="154" t="s">
        <v>199</v>
      </c>
      <c r="D95" s="154" t="s">
        <v>135</v>
      </c>
      <c r="E95" s="155" t="s">
        <v>600</v>
      </c>
      <c r="F95" s="156" t="s">
        <v>601</v>
      </c>
      <c r="G95" s="157" t="s">
        <v>138</v>
      </c>
      <c r="H95" s="158">
        <v>1</v>
      </c>
      <c r="I95" s="159"/>
      <c r="J95" s="160">
        <f t="shared" si="0"/>
        <v>0</v>
      </c>
      <c r="K95" s="156" t="s">
        <v>139</v>
      </c>
      <c r="L95" s="161"/>
      <c r="M95" s="162" t="s">
        <v>19</v>
      </c>
      <c r="N95" s="163" t="s">
        <v>42</v>
      </c>
      <c r="O95" s="61"/>
      <c r="P95" s="164">
        <f t="shared" si="1"/>
        <v>0</v>
      </c>
      <c r="Q95" s="164">
        <v>0</v>
      </c>
      <c r="R95" s="164">
        <f t="shared" si="2"/>
        <v>0</v>
      </c>
      <c r="S95" s="164">
        <v>0</v>
      </c>
      <c r="T95" s="165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66" t="s">
        <v>197</v>
      </c>
      <c r="AT95" s="166" t="s">
        <v>135</v>
      </c>
      <c r="AU95" s="166" t="s">
        <v>71</v>
      </c>
      <c r="AY95" s="14" t="s">
        <v>141</v>
      </c>
      <c r="BE95" s="167">
        <f t="shared" si="4"/>
        <v>0</v>
      </c>
      <c r="BF95" s="167">
        <f t="shared" si="5"/>
        <v>0</v>
      </c>
      <c r="BG95" s="167">
        <f t="shared" si="6"/>
        <v>0</v>
      </c>
      <c r="BH95" s="167">
        <f t="shared" si="7"/>
        <v>0</v>
      </c>
      <c r="BI95" s="167">
        <f t="shared" si="8"/>
        <v>0</v>
      </c>
      <c r="BJ95" s="14" t="s">
        <v>79</v>
      </c>
      <c r="BK95" s="167">
        <f t="shared" si="9"/>
        <v>0</v>
      </c>
      <c r="BL95" s="14" t="s">
        <v>197</v>
      </c>
      <c r="BM95" s="166" t="s">
        <v>890</v>
      </c>
    </row>
    <row r="96" spans="1:65" s="2" customFormat="1" ht="24" customHeight="1">
      <c r="A96" s="31"/>
      <c r="B96" s="32"/>
      <c r="C96" s="168" t="s">
        <v>204</v>
      </c>
      <c r="D96" s="168" t="s">
        <v>191</v>
      </c>
      <c r="E96" s="169" t="s">
        <v>603</v>
      </c>
      <c r="F96" s="170" t="s">
        <v>604</v>
      </c>
      <c r="G96" s="171" t="s">
        <v>138</v>
      </c>
      <c r="H96" s="172">
        <v>1</v>
      </c>
      <c r="I96" s="173"/>
      <c r="J96" s="174">
        <f t="shared" si="0"/>
        <v>0</v>
      </c>
      <c r="K96" s="170" t="s">
        <v>139</v>
      </c>
      <c r="L96" s="36"/>
      <c r="M96" s="175" t="s">
        <v>19</v>
      </c>
      <c r="N96" s="176" t="s">
        <v>42</v>
      </c>
      <c r="O96" s="61"/>
      <c r="P96" s="164">
        <f t="shared" si="1"/>
        <v>0</v>
      </c>
      <c r="Q96" s="164">
        <v>0</v>
      </c>
      <c r="R96" s="164">
        <f t="shared" si="2"/>
        <v>0</v>
      </c>
      <c r="S96" s="164">
        <v>0</v>
      </c>
      <c r="T96" s="165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66" t="s">
        <v>202</v>
      </c>
      <c r="AT96" s="166" t="s">
        <v>191</v>
      </c>
      <c r="AU96" s="166" t="s">
        <v>71</v>
      </c>
      <c r="AY96" s="14" t="s">
        <v>141</v>
      </c>
      <c r="BE96" s="167">
        <f t="shared" si="4"/>
        <v>0</v>
      </c>
      <c r="BF96" s="167">
        <f t="shared" si="5"/>
        <v>0</v>
      </c>
      <c r="BG96" s="167">
        <f t="shared" si="6"/>
        <v>0</v>
      </c>
      <c r="BH96" s="167">
        <f t="shared" si="7"/>
        <v>0</v>
      </c>
      <c r="BI96" s="167">
        <f t="shared" si="8"/>
        <v>0</v>
      </c>
      <c r="BJ96" s="14" t="s">
        <v>79</v>
      </c>
      <c r="BK96" s="167">
        <f t="shared" si="9"/>
        <v>0</v>
      </c>
      <c r="BL96" s="14" t="s">
        <v>202</v>
      </c>
      <c r="BM96" s="166" t="s">
        <v>891</v>
      </c>
    </row>
    <row r="97" spans="1:65" s="2" customFormat="1" ht="24" customHeight="1">
      <c r="A97" s="31"/>
      <c r="B97" s="32"/>
      <c r="C97" s="168" t="s">
        <v>209</v>
      </c>
      <c r="D97" s="168" t="s">
        <v>191</v>
      </c>
      <c r="E97" s="169" t="s">
        <v>606</v>
      </c>
      <c r="F97" s="170" t="s">
        <v>607</v>
      </c>
      <c r="G97" s="171" t="s">
        <v>138</v>
      </c>
      <c r="H97" s="172">
        <v>55</v>
      </c>
      <c r="I97" s="173"/>
      <c r="J97" s="174">
        <f t="shared" si="0"/>
        <v>0</v>
      </c>
      <c r="K97" s="170" t="s">
        <v>139</v>
      </c>
      <c r="L97" s="36"/>
      <c r="M97" s="175" t="s">
        <v>19</v>
      </c>
      <c r="N97" s="176" t="s">
        <v>42</v>
      </c>
      <c r="O97" s="61"/>
      <c r="P97" s="164">
        <f t="shared" si="1"/>
        <v>0</v>
      </c>
      <c r="Q97" s="164">
        <v>0</v>
      </c>
      <c r="R97" s="164">
        <f t="shared" si="2"/>
        <v>0</v>
      </c>
      <c r="S97" s="164">
        <v>0</v>
      </c>
      <c r="T97" s="165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66" t="s">
        <v>202</v>
      </c>
      <c r="AT97" s="166" t="s">
        <v>191</v>
      </c>
      <c r="AU97" s="166" t="s">
        <v>71</v>
      </c>
      <c r="AY97" s="14" t="s">
        <v>141</v>
      </c>
      <c r="BE97" s="167">
        <f t="shared" si="4"/>
        <v>0</v>
      </c>
      <c r="BF97" s="167">
        <f t="shared" si="5"/>
        <v>0</v>
      </c>
      <c r="BG97" s="167">
        <f t="shared" si="6"/>
        <v>0</v>
      </c>
      <c r="BH97" s="167">
        <f t="shared" si="7"/>
        <v>0</v>
      </c>
      <c r="BI97" s="167">
        <f t="shared" si="8"/>
        <v>0</v>
      </c>
      <c r="BJ97" s="14" t="s">
        <v>79</v>
      </c>
      <c r="BK97" s="167">
        <f t="shared" si="9"/>
        <v>0</v>
      </c>
      <c r="BL97" s="14" t="s">
        <v>202</v>
      </c>
      <c r="BM97" s="166" t="s">
        <v>892</v>
      </c>
    </row>
    <row r="98" spans="1:65" s="2" customFormat="1" ht="24" customHeight="1">
      <c r="A98" s="31"/>
      <c r="B98" s="32"/>
      <c r="C98" s="154" t="s">
        <v>213</v>
      </c>
      <c r="D98" s="154" t="s">
        <v>135</v>
      </c>
      <c r="E98" s="155" t="s">
        <v>609</v>
      </c>
      <c r="F98" s="156" t="s">
        <v>610</v>
      </c>
      <c r="G98" s="157" t="s">
        <v>138</v>
      </c>
      <c r="H98" s="158">
        <v>45</v>
      </c>
      <c r="I98" s="159"/>
      <c r="J98" s="160">
        <f t="shared" si="0"/>
        <v>0</v>
      </c>
      <c r="K98" s="156" t="s">
        <v>139</v>
      </c>
      <c r="L98" s="161"/>
      <c r="M98" s="162" t="s">
        <v>19</v>
      </c>
      <c r="N98" s="163" t="s">
        <v>42</v>
      </c>
      <c r="O98" s="61"/>
      <c r="P98" s="164">
        <f t="shared" si="1"/>
        <v>0</v>
      </c>
      <c r="Q98" s="164">
        <v>0</v>
      </c>
      <c r="R98" s="164">
        <f t="shared" si="2"/>
        <v>0</v>
      </c>
      <c r="S98" s="164">
        <v>0</v>
      </c>
      <c r="T98" s="165">
        <f t="shared" si="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66" t="s">
        <v>197</v>
      </c>
      <c r="AT98" s="166" t="s">
        <v>135</v>
      </c>
      <c r="AU98" s="166" t="s">
        <v>71</v>
      </c>
      <c r="AY98" s="14" t="s">
        <v>141</v>
      </c>
      <c r="BE98" s="167">
        <f t="shared" si="4"/>
        <v>0</v>
      </c>
      <c r="BF98" s="167">
        <f t="shared" si="5"/>
        <v>0</v>
      </c>
      <c r="BG98" s="167">
        <f t="shared" si="6"/>
        <v>0</v>
      </c>
      <c r="BH98" s="167">
        <f t="shared" si="7"/>
        <v>0</v>
      </c>
      <c r="BI98" s="167">
        <f t="shared" si="8"/>
        <v>0</v>
      </c>
      <c r="BJ98" s="14" t="s">
        <v>79</v>
      </c>
      <c r="BK98" s="167">
        <f t="shared" si="9"/>
        <v>0</v>
      </c>
      <c r="BL98" s="14" t="s">
        <v>197</v>
      </c>
      <c r="BM98" s="166" t="s">
        <v>893</v>
      </c>
    </row>
    <row r="99" spans="1:65" s="2" customFormat="1" ht="24" customHeight="1">
      <c r="A99" s="31"/>
      <c r="B99" s="32"/>
      <c r="C99" s="154" t="s">
        <v>217</v>
      </c>
      <c r="D99" s="154" t="s">
        <v>135</v>
      </c>
      <c r="E99" s="155" t="s">
        <v>612</v>
      </c>
      <c r="F99" s="156" t="s">
        <v>613</v>
      </c>
      <c r="G99" s="157" t="s">
        <v>138</v>
      </c>
      <c r="H99" s="158">
        <v>45</v>
      </c>
      <c r="I99" s="159"/>
      <c r="J99" s="160">
        <f t="shared" si="0"/>
        <v>0</v>
      </c>
      <c r="K99" s="156" t="s">
        <v>139</v>
      </c>
      <c r="L99" s="161"/>
      <c r="M99" s="162" t="s">
        <v>19</v>
      </c>
      <c r="N99" s="163" t="s">
        <v>42</v>
      </c>
      <c r="O99" s="61"/>
      <c r="P99" s="164">
        <f t="shared" si="1"/>
        <v>0</v>
      </c>
      <c r="Q99" s="164">
        <v>0</v>
      </c>
      <c r="R99" s="164">
        <f t="shared" si="2"/>
        <v>0</v>
      </c>
      <c r="S99" s="164">
        <v>0</v>
      </c>
      <c r="T99" s="165">
        <f t="shared" si="3"/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66" t="s">
        <v>197</v>
      </c>
      <c r="AT99" s="166" t="s">
        <v>135</v>
      </c>
      <c r="AU99" s="166" t="s">
        <v>71</v>
      </c>
      <c r="AY99" s="14" t="s">
        <v>141</v>
      </c>
      <c r="BE99" s="167">
        <f t="shared" si="4"/>
        <v>0</v>
      </c>
      <c r="BF99" s="167">
        <f t="shared" si="5"/>
        <v>0</v>
      </c>
      <c r="BG99" s="167">
        <f t="shared" si="6"/>
        <v>0</v>
      </c>
      <c r="BH99" s="167">
        <f t="shared" si="7"/>
        <v>0</v>
      </c>
      <c r="BI99" s="167">
        <f t="shared" si="8"/>
        <v>0</v>
      </c>
      <c r="BJ99" s="14" t="s">
        <v>79</v>
      </c>
      <c r="BK99" s="167">
        <f t="shared" si="9"/>
        <v>0</v>
      </c>
      <c r="BL99" s="14" t="s">
        <v>197</v>
      </c>
      <c r="BM99" s="166" t="s">
        <v>894</v>
      </c>
    </row>
    <row r="100" spans="1:65" s="2" customFormat="1" ht="24" customHeight="1">
      <c r="A100" s="31"/>
      <c r="B100" s="32"/>
      <c r="C100" s="154" t="s">
        <v>7</v>
      </c>
      <c r="D100" s="154" t="s">
        <v>135</v>
      </c>
      <c r="E100" s="155" t="s">
        <v>615</v>
      </c>
      <c r="F100" s="156" t="s">
        <v>616</v>
      </c>
      <c r="G100" s="157" t="s">
        <v>138</v>
      </c>
      <c r="H100" s="158">
        <v>10</v>
      </c>
      <c r="I100" s="159"/>
      <c r="J100" s="160">
        <f t="shared" si="0"/>
        <v>0</v>
      </c>
      <c r="K100" s="156" t="s">
        <v>139</v>
      </c>
      <c r="L100" s="161"/>
      <c r="M100" s="162" t="s">
        <v>19</v>
      </c>
      <c r="N100" s="163" t="s">
        <v>42</v>
      </c>
      <c r="O100" s="61"/>
      <c r="P100" s="164">
        <f t="shared" si="1"/>
        <v>0</v>
      </c>
      <c r="Q100" s="164">
        <v>0</v>
      </c>
      <c r="R100" s="164">
        <f t="shared" si="2"/>
        <v>0</v>
      </c>
      <c r="S100" s="164">
        <v>0</v>
      </c>
      <c r="T100" s="165">
        <f t="shared" si="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66" t="s">
        <v>197</v>
      </c>
      <c r="AT100" s="166" t="s">
        <v>135</v>
      </c>
      <c r="AU100" s="166" t="s">
        <v>71</v>
      </c>
      <c r="AY100" s="14" t="s">
        <v>141</v>
      </c>
      <c r="BE100" s="167">
        <f t="shared" si="4"/>
        <v>0</v>
      </c>
      <c r="BF100" s="167">
        <f t="shared" si="5"/>
        <v>0</v>
      </c>
      <c r="BG100" s="167">
        <f t="shared" si="6"/>
        <v>0</v>
      </c>
      <c r="BH100" s="167">
        <f t="shared" si="7"/>
        <v>0</v>
      </c>
      <c r="BI100" s="167">
        <f t="shared" si="8"/>
        <v>0</v>
      </c>
      <c r="BJ100" s="14" t="s">
        <v>79</v>
      </c>
      <c r="BK100" s="167">
        <f t="shared" si="9"/>
        <v>0</v>
      </c>
      <c r="BL100" s="14" t="s">
        <v>197</v>
      </c>
      <c r="BM100" s="166" t="s">
        <v>895</v>
      </c>
    </row>
    <row r="101" spans="1:65" s="2" customFormat="1" ht="24" customHeight="1">
      <c r="A101" s="31"/>
      <c r="B101" s="32"/>
      <c r="C101" s="154" t="s">
        <v>224</v>
      </c>
      <c r="D101" s="154" t="s">
        <v>135</v>
      </c>
      <c r="E101" s="155" t="s">
        <v>618</v>
      </c>
      <c r="F101" s="156" t="s">
        <v>619</v>
      </c>
      <c r="G101" s="157" t="s">
        <v>138</v>
      </c>
      <c r="H101" s="158">
        <v>10</v>
      </c>
      <c r="I101" s="159"/>
      <c r="J101" s="160">
        <f t="shared" si="0"/>
        <v>0</v>
      </c>
      <c r="K101" s="156" t="s">
        <v>139</v>
      </c>
      <c r="L101" s="161"/>
      <c r="M101" s="162" t="s">
        <v>19</v>
      </c>
      <c r="N101" s="163" t="s">
        <v>42</v>
      </c>
      <c r="O101" s="61"/>
      <c r="P101" s="164">
        <f t="shared" si="1"/>
        <v>0</v>
      </c>
      <c r="Q101" s="164">
        <v>0</v>
      </c>
      <c r="R101" s="164">
        <f t="shared" si="2"/>
        <v>0</v>
      </c>
      <c r="S101" s="164">
        <v>0</v>
      </c>
      <c r="T101" s="165">
        <f t="shared" si="3"/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66" t="s">
        <v>197</v>
      </c>
      <c r="AT101" s="166" t="s">
        <v>135</v>
      </c>
      <c r="AU101" s="166" t="s">
        <v>71</v>
      </c>
      <c r="AY101" s="14" t="s">
        <v>141</v>
      </c>
      <c r="BE101" s="167">
        <f t="shared" si="4"/>
        <v>0</v>
      </c>
      <c r="BF101" s="167">
        <f t="shared" si="5"/>
        <v>0</v>
      </c>
      <c r="BG101" s="167">
        <f t="shared" si="6"/>
        <v>0</v>
      </c>
      <c r="BH101" s="167">
        <f t="shared" si="7"/>
        <v>0</v>
      </c>
      <c r="BI101" s="167">
        <f t="shared" si="8"/>
        <v>0</v>
      </c>
      <c r="BJ101" s="14" t="s">
        <v>79</v>
      </c>
      <c r="BK101" s="167">
        <f t="shared" si="9"/>
        <v>0</v>
      </c>
      <c r="BL101" s="14" t="s">
        <v>197</v>
      </c>
      <c r="BM101" s="166" t="s">
        <v>896</v>
      </c>
    </row>
    <row r="102" spans="1:65" s="2" customFormat="1" ht="24" customHeight="1">
      <c r="A102" s="31"/>
      <c r="B102" s="32"/>
      <c r="C102" s="168" t="s">
        <v>228</v>
      </c>
      <c r="D102" s="168" t="s">
        <v>191</v>
      </c>
      <c r="E102" s="169" t="s">
        <v>621</v>
      </c>
      <c r="F102" s="170" t="s">
        <v>622</v>
      </c>
      <c r="G102" s="171" t="s">
        <v>138</v>
      </c>
      <c r="H102" s="172">
        <v>45</v>
      </c>
      <c r="I102" s="173"/>
      <c r="J102" s="174">
        <f t="shared" si="0"/>
        <v>0</v>
      </c>
      <c r="K102" s="170" t="s">
        <v>139</v>
      </c>
      <c r="L102" s="36"/>
      <c r="M102" s="175" t="s">
        <v>19</v>
      </c>
      <c r="N102" s="176" t="s">
        <v>42</v>
      </c>
      <c r="O102" s="61"/>
      <c r="P102" s="164">
        <f t="shared" si="1"/>
        <v>0</v>
      </c>
      <c r="Q102" s="164">
        <v>0</v>
      </c>
      <c r="R102" s="164">
        <f t="shared" si="2"/>
        <v>0</v>
      </c>
      <c r="S102" s="164">
        <v>0</v>
      </c>
      <c r="T102" s="165">
        <f t="shared" si="3"/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66" t="s">
        <v>202</v>
      </c>
      <c r="AT102" s="166" t="s">
        <v>191</v>
      </c>
      <c r="AU102" s="166" t="s">
        <v>71</v>
      </c>
      <c r="AY102" s="14" t="s">
        <v>141</v>
      </c>
      <c r="BE102" s="167">
        <f t="shared" si="4"/>
        <v>0</v>
      </c>
      <c r="BF102" s="167">
        <f t="shared" si="5"/>
        <v>0</v>
      </c>
      <c r="BG102" s="167">
        <f t="shared" si="6"/>
        <v>0</v>
      </c>
      <c r="BH102" s="167">
        <f t="shared" si="7"/>
        <v>0</v>
      </c>
      <c r="BI102" s="167">
        <f t="shared" si="8"/>
        <v>0</v>
      </c>
      <c r="BJ102" s="14" t="s">
        <v>79</v>
      </c>
      <c r="BK102" s="167">
        <f t="shared" si="9"/>
        <v>0</v>
      </c>
      <c r="BL102" s="14" t="s">
        <v>202</v>
      </c>
      <c r="BM102" s="166" t="s">
        <v>897</v>
      </c>
    </row>
    <row r="103" spans="1:65" s="2" customFormat="1" ht="24" customHeight="1">
      <c r="A103" s="31"/>
      <c r="B103" s="32"/>
      <c r="C103" s="154" t="s">
        <v>232</v>
      </c>
      <c r="D103" s="154" t="s">
        <v>135</v>
      </c>
      <c r="E103" s="155" t="s">
        <v>624</v>
      </c>
      <c r="F103" s="156" t="s">
        <v>625</v>
      </c>
      <c r="G103" s="157" t="s">
        <v>138</v>
      </c>
      <c r="H103" s="158">
        <v>45</v>
      </c>
      <c r="I103" s="159"/>
      <c r="J103" s="160">
        <f t="shared" si="0"/>
        <v>0</v>
      </c>
      <c r="K103" s="156" t="s">
        <v>139</v>
      </c>
      <c r="L103" s="161"/>
      <c r="M103" s="162" t="s">
        <v>19</v>
      </c>
      <c r="N103" s="163" t="s">
        <v>42</v>
      </c>
      <c r="O103" s="61"/>
      <c r="P103" s="164">
        <f t="shared" si="1"/>
        <v>0</v>
      </c>
      <c r="Q103" s="164">
        <v>0</v>
      </c>
      <c r="R103" s="164">
        <f t="shared" si="2"/>
        <v>0</v>
      </c>
      <c r="S103" s="164">
        <v>0</v>
      </c>
      <c r="T103" s="165">
        <f t="shared" si="3"/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66" t="s">
        <v>197</v>
      </c>
      <c r="AT103" s="166" t="s">
        <v>135</v>
      </c>
      <c r="AU103" s="166" t="s">
        <v>71</v>
      </c>
      <c r="AY103" s="14" t="s">
        <v>141</v>
      </c>
      <c r="BE103" s="167">
        <f t="shared" si="4"/>
        <v>0</v>
      </c>
      <c r="BF103" s="167">
        <f t="shared" si="5"/>
        <v>0</v>
      </c>
      <c r="BG103" s="167">
        <f t="shared" si="6"/>
        <v>0</v>
      </c>
      <c r="BH103" s="167">
        <f t="shared" si="7"/>
        <v>0</v>
      </c>
      <c r="BI103" s="167">
        <f t="shared" si="8"/>
        <v>0</v>
      </c>
      <c r="BJ103" s="14" t="s">
        <v>79</v>
      </c>
      <c r="BK103" s="167">
        <f t="shared" si="9"/>
        <v>0</v>
      </c>
      <c r="BL103" s="14" t="s">
        <v>197</v>
      </c>
      <c r="BM103" s="166" t="s">
        <v>898</v>
      </c>
    </row>
    <row r="104" spans="1:65" s="2" customFormat="1" ht="24" customHeight="1">
      <c r="A104" s="31"/>
      <c r="B104" s="32"/>
      <c r="C104" s="168" t="s">
        <v>236</v>
      </c>
      <c r="D104" s="168" t="s">
        <v>191</v>
      </c>
      <c r="E104" s="169" t="s">
        <v>627</v>
      </c>
      <c r="F104" s="170" t="s">
        <v>628</v>
      </c>
      <c r="G104" s="171" t="s">
        <v>138</v>
      </c>
      <c r="H104" s="172">
        <v>185</v>
      </c>
      <c r="I104" s="173"/>
      <c r="J104" s="174">
        <f t="shared" si="0"/>
        <v>0</v>
      </c>
      <c r="K104" s="170" t="s">
        <v>139</v>
      </c>
      <c r="L104" s="36"/>
      <c r="M104" s="175" t="s">
        <v>19</v>
      </c>
      <c r="N104" s="176" t="s">
        <v>42</v>
      </c>
      <c r="O104" s="61"/>
      <c r="P104" s="164">
        <f t="shared" si="1"/>
        <v>0</v>
      </c>
      <c r="Q104" s="164">
        <v>0</v>
      </c>
      <c r="R104" s="164">
        <f t="shared" si="2"/>
        <v>0</v>
      </c>
      <c r="S104" s="164">
        <v>0</v>
      </c>
      <c r="T104" s="165">
        <f t="shared" si="3"/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66" t="s">
        <v>202</v>
      </c>
      <c r="AT104" s="166" t="s">
        <v>191</v>
      </c>
      <c r="AU104" s="166" t="s">
        <v>71</v>
      </c>
      <c r="AY104" s="14" t="s">
        <v>141</v>
      </c>
      <c r="BE104" s="167">
        <f t="shared" si="4"/>
        <v>0</v>
      </c>
      <c r="BF104" s="167">
        <f t="shared" si="5"/>
        <v>0</v>
      </c>
      <c r="BG104" s="167">
        <f t="shared" si="6"/>
        <v>0</v>
      </c>
      <c r="BH104" s="167">
        <f t="shared" si="7"/>
        <v>0</v>
      </c>
      <c r="BI104" s="167">
        <f t="shared" si="8"/>
        <v>0</v>
      </c>
      <c r="BJ104" s="14" t="s">
        <v>79</v>
      </c>
      <c r="BK104" s="167">
        <f t="shared" si="9"/>
        <v>0</v>
      </c>
      <c r="BL104" s="14" t="s">
        <v>202</v>
      </c>
      <c r="BM104" s="166" t="s">
        <v>899</v>
      </c>
    </row>
    <row r="105" spans="1:65" s="2" customFormat="1" ht="24" customHeight="1">
      <c r="A105" s="31"/>
      <c r="B105" s="32"/>
      <c r="C105" s="154" t="s">
        <v>240</v>
      </c>
      <c r="D105" s="154" t="s">
        <v>135</v>
      </c>
      <c r="E105" s="155" t="s">
        <v>630</v>
      </c>
      <c r="F105" s="156" t="s">
        <v>631</v>
      </c>
      <c r="G105" s="157" t="s">
        <v>138</v>
      </c>
      <c r="H105" s="158">
        <v>185</v>
      </c>
      <c r="I105" s="159"/>
      <c r="J105" s="160">
        <f t="shared" si="0"/>
        <v>0</v>
      </c>
      <c r="K105" s="156" t="s">
        <v>139</v>
      </c>
      <c r="L105" s="161"/>
      <c r="M105" s="162" t="s">
        <v>19</v>
      </c>
      <c r="N105" s="163" t="s">
        <v>42</v>
      </c>
      <c r="O105" s="61"/>
      <c r="P105" s="164">
        <f t="shared" si="1"/>
        <v>0</v>
      </c>
      <c r="Q105" s="164">
        <v>0</v>
      </c>
      <c r="R105" s="164">
        <f t="shared" si="2"/>
        <v>0</v>
      </c>
      <c r="S105" s="164">
        <v>0</v>
      </c>
      <c r="T105" s="165">
        <f t="shared" si="3"/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66" t="s">
        <v>197</v>
      </c>
      <c r="AT105" s="166" t="s">
        <v>135</v>
      </c>
      <c r="AU105" s="166" t="s">
        <v>71</v>
      </c>
      <c r="AY105" s="14" t="s">
        <v>141</v>
      </c>
      <c r="BE105" s="167">
        <f t="shared" si="4"/>
        <v>0</v>
      </c>
      <c r="BF105" s="167">
        <f t="shared" si="5"/>
        <v>0</v>
      </c>
      <c r="BG105" s="167">
        <f t="shared" si="6"/>
        <v>0</v>
      </c>
      <c r="BH105" s="167">
        <f t="shared" si="7"/>
        <v>0</v>
      </c>
      <c r="BI105" s="167">
        <f t="shared" si="8"/>
        <v>0</v>
      </c>
      <c r="BJ105" s="14" t="s">
        <v>79</v>
      </c>
      <c r="BK105" s="167">
        <f t="shared" si="9"/>
        <v>0</v>
      </c>
      <c r="BL105" s="14" t="s">
        <v>197</v>
      </c>
      <c r="BM105" s="166" t="s">
        <v>900</v>
      </c>
    </row>
    <row r="106" spans="1:65" s="2" customFormat="1" ht="24" customHeight="1">
      <c r="A106" s="31"/>
      <c r="B106" s="32"/>
      <c r="C106" s="168" t="s">
        <v>244</v>
      </c>
      <c r="D106" s="168" t="s">
        <v>191</v>
      </c>
      <c r="E106" s="169" t="s">
        <v>633</v>
      </c>
      <c r="F106" s="170" t="s">
        <v>634</v>
      </c>
      <c r="G106" s="171" t="s">
        <v>138</v>
      </c>
      <c r="H106" s="172">
        <v>1</v>
      </c>
      <c r="I106" s="173"/>
      <c r="J106" s="174">
        <f t="shared" si="0"/>
        <v>0</v>
      </c>
      <c r="K106" s="170" t="s">
        <v>139</v>
      </c>
      <c r="L106" s="36"/>
      <c r="M106" s="175" t="s">
        <v>19</v>
      </c>
      <c r="N106" s="176" t="s">
        <v>42</v>
      </c>
      <c r="O106" s="61"/>
      <c r="P106" s="164">
        <f t="shared" si="1"/>
        <v>0</v>
      </c>
      <c r="Q106" s="164">
        <v>0</v>
      </c>
      <c r="R106" s="164">
        <f t="shared" si="2"/>
        <v>0</v>
      </c>
      <c r="S106" s="164">
        <v>0</v>
      </c>
      <c r="T106" s="165">
        <f t="shared" si="3"/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66" t="s">
        <v>202</v>
      </c>
      <c r="AT106" s="166" t="s">
        <v>191</v>
      </c>
      <c r="AU106" s="166" t="s">
        <v>71</v>
      </c>
      <c r="AY106" s="14" t="s">
        <v>141</v>
      </c>
      <c r="BE106" s="167">
        <f t="shared" si="4"/>
        <v>0</v>
      </c>
      <c r="BF106" s="167">
        <f t="shared" si="5"/>
        <v>0</v>
      </c>
      <c r="BG106" s="167">
        <f t="shared" si="6"/>
        <v>0</v>
      </c>
      <c r="BH106" s="167">
        <f t="shared" si="7"/>
        <v>0</v>
      </c>
      <c r="BI106" s="167">
        <f t="shared" si="8"/>
        <v>0</v>
      </c>
      <c r="BJ106" s="14" t="s">
        <v>79</v>
      </c>
      <c r="BK106" s="167">
        <f t="shared" si="9"/>
        <v>0</v>
      </c>
      <c r="BL106" s="14" t="s">
        <v>202</v>
      </c>
      <c r="BM106" s="166" t="s">
        <v>901</v>
      </c>
    </row>
    <row r="107" spans="1:65" s="2" customFormat="1" ht="24" customHeight="1">
      <c r="A107" s="31"/>
      <c r="B107" s="32"/>
      <c r="C107" s="154" t="s">
        <v>248</v>
      </c>
      <c r="D107" s="154" t="s">
        <v>135</v>
      </c>
      <c r="E107" s="155" t="s">
        <v>636</v>
      </c>
      <c r="F107" s="156" t="s">
        <v>637</v>
      </c>
      <c r="G107" s="157" t="s">
        <v>138</v>
      </c>
      <c r="H107" s="158">
        <v>1</v>
      </c>
      <c r="I107" s="159"/>
      <c r="J107" s="160">
        <f t="shared" si="0"/>
        <v>0</v>
      </c>
      <c r="K107" s="156" t="s">
        <v>139</v>
      </c>
      <c r="L107" s="161"/>
      <c r="M107" s="162" t="s">
        <v>19</v>
      </c>
      <c r="N107" s="163" t="s">
        <v>42</v>
      </c>
      <c r="O107" s="61"/>
      <c r="P107" s="164">
        <f t="shared" si="1"/>
        <v>0</v>
      </c>
      <c r="Q107" s="164">
        <v>0</v>
      </c>
      <c r="R107" s="164">
        <f t="shared" si="2"/>
        <v>0</v>
      </c>
      <c r="S107" s="164">
        <v>0</v>
      </c>
      <c r="T107" s="165">
        <f t="shared" si="3"/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66" t="s">
        <v>197</v>
      </c>
      <c r="AT107" s="166" t="s">
        <v>135</v>
      </c>
      <c r="AU107" s="166" t="s">
        <v>71</v>
      </c>
      <c r="AY107" s="14" t="s">
        <v>141</v>
      </c>
      <c r="BE107" s="167">
        <f t="shared" si="4"/>
        <v>0</v>
      </c>
      <c r="BF107" s="167">
        <f t="shared" si="5"/>
        <v>0</v>
      </c>
      <c r="BG107" s="167">
        <f t="shared" si="6"/>
        <v>0</v>
      </c>
      <c r="BH107" s="167">
        <f t="shared" si="7"/>
        <v>0</v>
      </c>
      <c r="BI107" s="167">
        <f t="shared" si="8"/>
        <v>0</v>
      </c>
      <c r="BJ107" s="14" t="s">
        <v>79</v>
      </c>
      <c r="BK107" s="167">
        <f t="shared" si="9"/>
        <v>0</v>
      </c>
      <c r="BL107" s="14" t="s">
        <v>197</v>
      </c>
      <c r="BM107" s="166" t="s">
        <v>902</v>
      </c>
    </row>
    <row r="108" spans="1:65" s="2" customFormat="1" ht="24" customHeight="1">
      <c r="A108" s="31"/>
      <c r="B108" s="32"/>
      <c r="C108" s="168" t="s">
        <v>252</v>
      </c>
      <c r="D108" s="168" t="s">
        <v>191</v>
      </c>
      <c r="E108" s="169" t="s">
        <v>639</v>
      </c>
      <c r="F108" s="170" t="s">
        <v>640</v>
      </c>
      <c r="G108" s="171" t="s">
        <v>138</v>
      </c>
      <c r="H108" s="172">
        <v>50</v>
      </c>
      <c r="I108" s="173"/>
      <c r="J108" s="174">
        <f t="shared" si="0"/>
        <v>0</v>
      </c>
      <c r="K108" s="170" t="s">
        <v>139</v>
      </c>
      <c r="L108" s="36"/>
      <c r="M108" s="175" t="s">
        <v>19</v>
      </c>
      <c r="N108" s="176" t="s">
        <v>42</v>
      </c>
      <c r="O108" s="61"/>
      <c r="P108" s="164">
        <f t="shared" si="1"/>
        <v>0</v>
      </c>
      <c r="Q108" s="164">
        <v>0</v>
      </c>
      <c r="R108" s="164">
        <f t="shared" si="2"/>
        <v>0</v>
      </c>
      <c r="S108" s="164">
        <v>0</v>
      </c>
      <c r="T108" s="165">
        <f t="shared" si="3"/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66" t="s">
        <v>202</v>
      </c>
      <c r="AT108" s="166" t="s">
        <v>191</v>
      </c>
      <c r="AU108" s="166" t="s">
        <v>71</v>
      </c>
      <c r="AY108" s="14" t="s">
        <v>141</v>
      </c>
      <c r="BE108" s="167">
        <f t="shared" si="4"/>
        <v>0</v>
      </c>
      <c r="BF108" s="167">
        <f t="shared" si="5"/>
        <v>0</v>
      </c>
      <c r="BG108" s="167">
        <f t="shared" si="6"/>
        <v>0</v>
      </c>
      <c r="BH108" s="167">
        <f t="shared" si="7"/>
        <v>0</v>
      </c>
      <c r="BI108" s="167">
        <f t="shared" si="8"/>
        <v>0</v>
      </c>
      <c r="BJ108" s="14" t="s">
        <v>79</v>
      </c>
      <c r="BK108" s="167">
        <f t="shared" si="9"/>
        <v>0</v>
      </c>
      <c r="BL108" s="14" t="s">
        <v>202</v>
      </c>
      <c r="BM108" s="166" t="s">
        <v>903</v>
      </c>
    </row>
    <row r="109" spans="1:65" s="2" customFormat="1" ht="24" customHeight="1">
      <c r="A109" s="31"/>
      <c r="B109" s="32"/>
      <c r="C109" s="154" t="s">
        <v>256</v>
      </c>
      <c r="D109" s="154" t="s">
        <v>135</v>
      </c>
      <c r="E109" s="155" t="s">
        <v>642</v>
      </c>
      <c r="F109" s="156" t="s">
        <v>643</v>
      </c>
      <c r="G109" s="157" t="s">
        <v>138</v>
      </c>
      <c r="H109" s="158">
        <v>50</v>
      </c>
      <c r="I109" s="159"/>
      <c r="J109" s="160">
        <f t="shared" si="0"/>
        <v>0</v>
      </c>
      <c r="K109" s="156" t="s">
        <v>139</v>
      </c>
      <c r="L109" s="161"/>
      <c r="M109" s="162" t="s">
        <v>19</v>
      </c>
      <c r="N109" s="163" t="s">
        <v>42</v>
      </c>
      <c r="O109" s="61"/>
      <c r="P109" s="164">
        <f t="shared" si="1"/>
        <v>0</v>
      </c>
      <c r="Q109" s="164">
        <v>0</v>
      </c>
      <c r="R109" s="164">
        <f t="shared" si="2"/>
        <v>0</v>
      </c>
      <c r="S109" s="164">
        <v>0</v>
      </c>
      <c r="T109" s="165">
        <f t="shared" si="3"/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66" t="s">
        <v>197</v>
      </c>
      <c r="AT109" s="166" t="s">
        <v>135</v>
      </c>
      <c r="AU109" s="166" t="s">
        <v>71</v>
      </c>
      <c r="AY109" s="14" t="s">
        <v>141</v>
      </c>
      <c r="BE109" s="167">
        <f t="shared" si="4"/>
        <v>0</v>
      </c>
      <c r="BF109" s="167">
        <f t="shared" si="5"/>
        <v>0</v>
      </c>
      <c r="BG109" s="167">
        <f t="shared" si="6"/>
        <v>0</v>
      </c>
      <c r="BH109" s="167">
        <f t="shared" si="7"/>
        <v>0</v>
      </c>
      <c r="BI109" s="167">
        <f t="shared" si="8"/>
        <v>0</v>
      </c>
      <c r="BJ109" s="14" t="s">
        <v>79</v>
      </c>
      <c r="BK109" s="167">
        <f t="shared" si="9"/>
        <v>0</v>
      </c>
      <c r="BL109" s="14" t="s">
        <v>197</v>
      </c>
      <c r="BM109" s="166" t="s">
        <v>904</v>
      </c>
    </row>
    <row r="110" spans="1:65" s="2" customFormat="1" ht="24" customHeight="1">
      <c r="A110" s="31"/>
      <c r="B110" s="32"/>
      <c r="C110" s="168" t="s">
        <v>260</v>
      </c>
      <c r="D110" s="168" t="s">
        <v>191</v>
      </c>
      <c r="E110" s="169" t="s">
        <v>645</v>
      </c>
      <c r="F110" s="170" t="s">
        <v>646</v>
      </c>
      <c r="G110" s="171" t="s">
        <v>138</v>
      </c>
      <c r="H110" s="172">
        <v>1</v>
      </c>
      <c r="I110" s="173"/>
      <c r="J110" s="174">
        <f t="shared" si="0"/>
        <v>0</v>
      </c>
      <c r="K110" s="170" t="s">
        <v>139</v>
      </c>
      <c r="L110" s="36"/>
      <c r="M110" s="175" t="s">
        <v>19</v>
      </c>
      <c r="N110" s="176" t="s">
        <v>42</v>
      </c>
      <c r="O110" s="61"/>
      <c r="P110" s="164">
        <f t="shared" si="1"/>
        <v>0</v>
      </c>
      <c r="Q110" s="164">
        <v>0</v>
      </c>
      <c r="R110" s="164">
        <f t="shared" si="2"/>
        <v>0</v>
      </c>
      <c r="S110" s="164">
        <v>0</v>
      </c>
      <c r="T110" s="165">
        <f t="shared" si="3"/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66" t="s">
        <v>202</v>
      </c>
      <c r="AT110" s="166" t="s">
        <v>191</v>
      </c>
      <c r="AU110" s="166" t="s">
        <v>71</v>
      </c>
      <c r="AY110" s="14" t="s">
        <v>141</v>
      </c>
      <c r="BE110" s="167">
        <f t="shared" si="4"/>
        <v>0</v>
      </c>
      <c r="BF110" s="167">
        <f t="shared" si="5"/>
        <v>0</v>
      </c>
      <c r="BG110" s="167">
        <f t="shared" si="6"/>
        <v>0</v>
      </c>
      <c r="BH110" s="167">
        <f t="shared" si="7"/>
        <v>0</v>
      </c>
      <c r="BI110" s="167">
        <f t="shared" si="8"/>
        <v>0</v>
      </c>
      <c r="BJ110" s="14" t="s">
        <v>79</v>
      </c>
      <c r="BK110" s="167">
        <f t="shared" si="9"/>
        <v>0</v>
      </c>
      <c r="BL110" s="14" t="s">
        <v>202</v>
      </c>
      <c r="BM110" s="166" t="s">
        <v>905</v>
      </c>
    </row>
    <row r="111" spans="1:65" s="2" customFormat="1" ht="24" customHeight="1">
      <c r="A111" s="31"/>
      <c r="B111" s="32"/>
      <c r="C111" s="154" t="s">
        <v>264</v>
      </c>
      <c r="D111" s="154" t="s">
        <v>135</v>
      </c>
      <c r="E111" s="155" t="s">
        <v>648</v>
      </c>
      <c r="F111" s="156" t="s">
        <v>649</v>
      </c>
      <c r="G111" s="157" t="s">
        <v>138</v>
      </c>
      <c r="H111" s="158">
        <v>1</v>
      </c>
      <c r="I111" s="159"/>
      <c r="J111" s="160">
        <f t="shared" si="0"/>
        <v>0</v>
      </c>
      <c r="K111" s="156" t="s">
        <v>139</v>
      </c>
      <c r="L111" s="161"/>
      <c r="M111" s="162" t="s">
        <v>19</v>
      </c>
      <c r="N111" s="163" t="s">
        <v>42</v>
      </c>
      <c r="O111" s="61"/>
      <c r="P111" s="164">
        <f t="shared" si="1"/>
        <v>0</v>
      </c>
      <c r="Q111" s="164">
        <v>0</v>
      </c>
      <c r="R111" s="164">
        <f t="shared" si="2"/>
        <v>0</v>
      </c>
      <c r="S111" s="164">
        <v>0</v>
      </c>
      <c r="T111" s="165">
        <f t="shared" si="3"/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66" t="s">
        <v>197</v>
      </c>
      <c r="AT111" s="166" t="s">
        <v>135</v>
      </c>
      <c r="AU111" s="166" t="s">
        <v>71</v>
      </c>
      <c r="AY111" s="14" t="s">
        <v>141</v>
      </c>
      <c r="BE111" s="167">
        <f t="shared" si="4"/>
        <v>0</v>
      </c>
      <c r="BF111" s="167">
        <f t="shared" si="5"/>
        <v>0</v>
      </c>
      <c r="BG111" s="167">
        <f t="shared" si="6"/>
        <v>0</v>
      </c>
      <c r="BH111" s="167">
        <f t="shared" si="7"/>
        <v>0</v>
      </c>
      <c r="BI111" s="167">
        <f t="shared" si="8"/>
        <v>0</v>
      </c>
      <c r="BJ111" s="14" t="s">
        <v>79</v>
      </c>
      <c r="BK111" s="167">
        <f t="shared" si="9"/>
        <v>0</v>
      </c>
      <c r="BL111" s="14" t="s">
        <v>197</v>
      </c>
      <c r="BM111" s="166" t="s">
        <v>906</v>
      </c>
    </row>
    <row r="112" spans="1:65" s="2" customFormat="1" ht="24" customHeight="1">
      <c r="A112" s="31"/>
      <c r="B112" s="32"/>
      <c r="C112" s="168" t="s">
        <v>268</v>
      </c>
      <c r="D112" s="168" t="s">
        <v>191</v>
      </c>
      <c r="E112" s="169" t="s">
        <v>257</v>
      </c>
      <c r="F112" s="170" t="s">
        <v>258</v>
      </c>
      <c r="G112" s="171" t="s">
        <v>138</v>
      </c>
      <c r="H112" s="172">
        <v>1</v>
      </c>
      <c r="I112" s="173"/>
      <c r="J112" s="174">
        <f t="shared" si="0"/>
        <v>0</v>
      </c>
      <c r="K112" s="170" t="s">
        <v>139</v>
      </c>
      <c r="L112" s="36"/>
      <c r="M112" s="175" t="s">
        <v>19</v>
      </c>
      <c r="N112" s="176" t="s">
        <v>42</v>
      </c>
      <c r="O112" s="61"/>
      <c r="P112" s="164">
        <f t="shared" si="1"/>
        <v>0</v>
      </c>
      <c r="Q112" s="164">
        <v>0</v>
      </c>
      <c r="R112" s="164">
        <f t="shared" si="2"/>
        <v>0</v>
      </c>
      <c r="S112" s="164">
        <v>0</v>
      </c>
      <c r="T112" s="165">
        <f t="shared" si="3"/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66" t="s">
        <v>202</v>
      </c>
      <c r="AT112" s="166" t="s">
        <v>191</v>
      </c>
      <c r="AU112" s="166" t="s">
        <v>71</v>
      </c>
      <c r="AY112" s="14" t="s">
        <v>141</v>
      </c>
      <c r="BE112" s="167">
        <f t="shared" si="4"/>
        <v>0</v>
      </c>
      <c r="BF112" s="167">
        <f t="shared" si="5"/>
        <v>0</v>
      </c>
      <c r="BG112" s="167">
        <f t="shared" si="6"/>
        <v>0</v>
      </c>
      <c r="BH112" s="167">
        <f t="shared" si="7"/>
        <v>0</v>
      </c>
      <c r="BI112" s="167">
        <f t="shared" si="8"/>
        <v>0</v>
      </c>
      <c r="BJ112" s="14" t="s">
        <v>79</v>
      </c>
      <c r="BK112" s="167">
        <f t="shared" si="9"/>
        <v>0</v>
      </c>
      <c r="BL112" s="14" t="s">
        <v>202</v>
      </c>
      <c r="BM112" s="166" t="s">
        <v>907</v>
      </c>
    </row>
    <row r="113" spans="1:65" s="2" customFormat="1" ht="24" customHeight="1">
      <c r="A113" s="31"/>
      <c r="B113" s="32"/>
      <c r="C113" s="168" t="s">
        <v>272</v>
      </c>
      <c r="D113" s="168" t="s">
        <v>191</v>
      </c>
      <c r="E113" s="169" t="s">
        <v>652</v>
      </c>
      <c r="F113" s="170" t="s">
        <v>653</v>
      </c>
      <c r="G113" s="171" t="s">
        <v>138</v>
      </c>
      <c r="H113" s="172">
        <v>1</v>
      </c>
      <c r="I113" s="173"/>
      <c r="J113" s="174">
        <f t="shared" si="0"/>
        <v>0</v>
      </c>
      <c r="K113" s="170" t="s">
        <v>139</v>
      </c>
      <c r="L113" s="36"/>
      <c r="M113" s="175" t="s">
        <v>19</v>
      </c>
      <c r="N113" s="176" t="s">
        <v>42</v>
      </c>
      <c r="O113" s="61"/>
      <c r="P113" s="164">
        <f t="shared" si="1"/>
        <v>0</v>
      </c>
      <c r="Q113" s="164">
        <v>0</v>
      </c>
      <c r="R113" s="164">
        <f t="shared" si="2"/>
        <v>0</v>
      </c>
      <c r="S113" s="164">
        <v>0</v>
      </c>
      <c r="T113" s="165">
        <f t="shared" si="3"/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66" t="s">
        <v>202</v>
      </c>
      <c r="AT113" s="166" t="s">
        <v>191</v>
      </c>
      <c r="AU113" s="166" t="s">
        <v>71</v>
      </c>
      <c r="AY113" s="14" t="s">
        <v>141</v>
      </c>
      <c r="BE113" s="167">
        <f t="shared" si="4"/>
        <v>0</v>
      </c>
      <c r="BF113" s="167">
        <f t="shared" si="5"/>
        <v>0</v>
      </c>
      <c r="BG113" s="167">
        <f t="shared" si="6"/>
        <v>0</v>
      </c>
      <c r="BH113" s="167">
        <f t="shared" si="7"/>
        <v>0</v>
      </c>
      <c r="BI113" s="167">
        <f t="shared" si="8"/>
        <v>0</v>
      </c>
      <c r="BJ113" s="14" t="s">
        <v>79</v>
      </c>
      <c r="BK113" s="167">
        <f t="shared" si="9"/>
        <v>0</v>
      </c>
      <c r="BL113" s="14" t="s">
        <v>202</v>
      </c>
      <c r="BM113" s="166" t="s">
        <v>908</v>
      </c>
    </row>
    <row r="114" spans="1:65" s="2" customFormat="1" ht="24" customHeight="1">
      <c r="A114" s="31"/>
      <c r="B114" s="32"/>
      <c r="C114" s="168" t="s">
        <v>276</v>
      </c>
      <c r="D114" s="168" t="s">
        <v>191</v>
      </c>
      <c r="E114" s="169" t="s">
        <v>655</v>
      </c>
      <c r="F114" s="170" t="s">
        <v>656</v>
      </c>
      <c r="G114" s="171" t="s">
        <v>138</v>
      </c>
      <c r="H114" s="172">
        <v>52</v>
      </c>
      <c r="I114" s="173"/>
      <c r="J114" s="174">
        <f t="shared" si="0"/>
        <v>0</v>
      </c>
      <c r="K114" s="170" t="s">
        <v>139</v>
      </c>
      <c r="L114" s="36"/>
      <c r="M114" s="175" t="s">
        <v>19</v>
      </c>
      <c r="N114" s="176" t="s">
        <v>42</v>
      </c>
      <c r="O114" s="61"/>
      <c r="P114" s="164">
        <f t="shared" si="1"/>
        <v>0</v>
      </c>
      <c r="Q114" s="164">
        <v>0</v>
      </c>
      <c r="R114" s="164">
        <f t="shared" si="2"/>
        <v>0</v>
      </c>
      <c r="S114" s="164">
        <v>0</v>
      </c>
      <c r="T114" s="165">
        <f t="shared" si="3"/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66" t="s">
        <v>202</v>
      </c>
      <c r="AT114" s="166" t="s">
        <v>191</v>
      </c>
      <c r="AU114" s="166" t="s">
        <v>71</v>
      </c>
      <c r="AY114" s="14" t="s">
        <v>141</v>
      </c>
      <c r="BE114" s="167">
        <f t="shared" si="4"/>
        <v>0</v>
      </c>
      <c r="BF114" s="167">
        <f t="shared" si="5"/>
        <v>0</v>
      </c>
      <c r="BG114" s="167">
        <f t="shared" si="6"/>
        <v>0</v>
      </c>
      <c r="BH114" s="167">
        <f t="shared" si="7"/>
        <v>0</v>
      </c>
      <c r="BI114" s="167">
        <f t="shared" si="8"/>
        <v>0</v>
      </c>
      <c r="BJ114" s="14" t="s">
        <v>79</v>
      </c>
      <c r="BK114" s="167">
        <f t="shared" si="9"/>
        <v>0</v>
      </c>
      <c r="BL114" s="14" t="s">
        <v>202</v>
      </c>
      <c r="BM114" s="166" t="s">
        <v>909</v>
      </c>
    </row>
    <row r="115" spans="1:65" s="2" customFormat="1" ht="24" customHeight="1">
      <c r="A115" s="31"/>
      <c r="B115" s="32"/>
      <c r="C115" s="168" t="s">
        <v>280</v>
      </c>
      <c r="D115" s="168" t="s">
        <v>191</v>
      </c>
      <c r="E115" s="169" t="s">
        <v>658</v>
      </c>
      <c r="F115" s="170" t="s">
        <v>659</v>
      </c>
      <c r="G115" s="171" t="s">
        <v>660</v>
      </c>
      <c r="H115" s="172">
        <v>30</v>
      </c>
      <c r="I115" s="173"/>
      <c r="J115" s="174">
        <f t="shared" si="0"/>
        <v>0</v>
      </c>
      <c r="K115" s="170" t="s">
        <v>139</v>
      </c>
      <c r="L115" s="36"/>
      <c r="M115" s="175" t="s">
        <v>19</v>
      </c>
      <c r="N115" s="176" t="s">
        <v>42</v>
      </c>
      <c r="O115" s="61"/>
      <c r="P115" s="164">
        <f t="shared" si="1"/>
        <v>0</v>
      </c>
      <c r="Q115" s="164">
        <v>0</v>
      </c>
      <c r="R115" s="164">
        <f t="shared" si="2"/>
        <v>0</v>
      </c>
      <c r="S115" s="164">
        <v>0</v>
      </c>
      <c r="T115" s="165">
        <f t="shared" si="3"/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66" t="s">
        <v>202</v>
      </c>
      <c r="AT115" s="166" t="s">
        <v>191</v>
      </c>
      <c r="AU115" s="166" t="s">
        <v>71</v>
      </c>
      <c r="AY115" s="14" t="s">
        <v>141</v>
      </c>
      <c r="BE115" s="167">
        <f t="shared" si="4"/>
        <v>0</v>
      </c>
      <c r="BF115" s="167">
        <f t="shared" si="5"/>
        <v>0</v>
      </c>
      <c r="BG115" s="167">
        <f t="shared" si="6"/>
        <v>0</v>
      </c>
      <c r="BH115" s="167">
        <f t="shared" si="7"/>
        <v>0</v>
      </c>
      <c r="BI115" s="167">
        <f t="shared" si="8"/>
        <v>0</v>
      </c>
      <c r="BJ115" s="14" t="s">
        <v>79</v>
      </c>
      <c r="BK115" s="167">
        <f t="shared" si="9"/>
        <v>0</v>
      </c>
      <c r="BL115" s="14" t="s">
        <v>202</v>
      </c>
      <c r="BM115" s="166" t="s">
        <v>910</v>
      </c>
    </row>
    <row r="116" spans="1:65" s="2" customFormat="1" ht="36" customHeight="1">
      <c r="A116" s="31"/>
      <c r="B116" s="32"/>
      <c r="C116" s="168" t="s">
        <v>284</v>
      </c>
      <c r="D116" s="168" t="s">
        <v>191</v>
      </c>
      <c r="E116" s="169" t="s">
        <v>662</v>
      </c>
      <c r="F116" s="170" t="s">
        <v>663</v>
      </c>
      <c r="G116" s="171" t="s">
        <v>660</v>
      </c>
      <c r="H116" s="172">
        <v>15</v>
      </c>
      <c r="I116" s="173"/>
      <c r="J116" s="174">
        <f t="shared" si="0"/>
        <v>0</v>
      </c>
      <c r="K116" s="170" t="s">
        <v>139</v>
      </c>
      <c r="L116" s="36"/>
      <c r="M116" s="175" t="s">
        <v>19</v>
      </c>
      <c r="N116" s="176" t="s">
        <v>42</v>
      </c>
      <c r="O116" s="61"/>
      <c r="P116" s="164">
        <f t="shared" si="1"/>
        <v>0</v>
      </c>
      <c r="Q116" s="164">
        <v>0</v>
      </c>
      <c r="R116" s="164">
        <f t="shared" si="2"/>
        <v>0</v>
      </c>
      <c r="S116" s="164">
        <v>0</v>
      </c>
      <c r="T116" s="165">
        <f t="shared" si="3"/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66" t="s">
        <v>202</v>
      </c>
      <c r="AT116" s="166" t="s">
        <v>191</v>
      </c>
      <c r="AU116" s="166" t="s">
        <v>71</v>
      </c>
      <c r="AY116" s="14" t="s">
        <v>141</v>
      </c>
      <c r="BE116" s="167">
        <f t="shared" si="4"/>
        <v>0</v>
      </c>
      <c r="BF116" s="167">
        <f t="shared" si="5"/>
        <v>0</v>
      </c>
      <c r="BG116" s="167">
        <f t="shared" si="6"/>
        <v>0</v>
      </c>
      <c r="BH116" s="167">
        <f t="shared" si="7"/>
        <v>0</v>
      </c>
      <c r="BI116" s="167">
        <f t="shared" si="8"/>
        <v>0</v>
      </c>
      <c r="BJ116" s="14" t="s">
        <v>79</v>
      </c>
      <c r="BK116" s="167">
        <f t="shared" si="9"/>
        <v>0</v>
      </c>
      <c r="BL116" s="14" t="s">
        <v>202</v>
      </c>
      <c r="BM116" s="166" t="s">
        <v>911</v>
      </c>
    </row>
    <row r="117" spans="1:65" s="2" customFormat="1" ht="24" customHeight="1">
      <c r="A117" s="31"/>
      <c r="B117" s="32"/>
      <c r="C117" s="168" t="s">
        <v>288</v>
      </c>
      <c r="D117" s="168" t="s">
        <v>191</v>
      </c>
      <c r="E117" s="169" t="s">
        <v>665</v>
      </c>
      <c r="F117" s="170" t="s">
        <v>666</v>
      </c>
      <c r="G117" s="171" t="s">
        <v>660</v>
      </c>
      <c r="H117" s="172">
        <v>6</v>
      </c>
      <c r="I117" s="173"/>
      <c r="J117" s="174">
        <f t="shared" si="0"/>
        <v>0</v>
      </c>
      <c r="K117" s="170" t="s">
        <v>139</v>
      </c>
      <c r="L117" s="36"/>
      <c r="M117" s="175" t="s">
        <v>19</v>
      </c>
      <c r="N117" s="176" t="s">
        <v>42</v>
      </c>
      <c r="O117" s="61"/>
      <c r="P117" s="164">
        <f t="shared" si="1"/>
        <v>0</v>
      </c>
      <c r="Q117" s="164">
        <v>0</v>
      </c>
      <c r="R117" s="164">
        <f t="shared" si="2"/>
        <v>0</v>
      </c>
      <c r="S117" s="164">
        <v>0</v>
      </c>
      <c r="T117" s="165">
        <f t="shared" si="3"/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66" t="s">
        <v>202</v>
      </c>
      <c r="AT117" s="166" t="s">
        <v>191</v>
      </c>
      <c r="AU117" s="166" t="s">
        <v>71</v>
      </c>
      <c r="AY117" s="14" t="s">
        <v>141</v>
      </c>
      <c r="BE117" s="167">
        <f t="shared" si="4"/>
        <v>0</v>
      </c>
      <c r="BF117" s="167">
        <f t="shared" si="5"/>
        <v>0</v>
      </c>
      <c r="BG117" s="167">
        <f t="shared" si="6"/>
        <v>0</v>
      </c>
      <c r="BH117" s="167">
        <f t="shared" si="7"/>
        <v>0</v>
      </c>
      <c r="BI117" s="167">
        <f t="shared" si="8"/>
        <v>0</v>
      </c>
      <c r="BJ117" s="14" t="s">
        <v>79</v>
      </c>
      <c r="BK117" s="167">
        <f t="shared" si="9"/>
        <v>0</v>
      </c>
      <c r="BL117" s="14" t="s">
        <v>202</v>
      </c>
      <c r="BM117" s="166" t="s">
        <v>912</v>
      </c>
    </row>
    <row r="118" spans="1:65" s="2" customFormat="1" ht="24" customHeight="1">
      <c r="A118" s="31"/>
      <c r="B118" s="32"/>
      <c r="C118" s="168" t="s">
        <v>292</v>
      </c>
      <c r="D118" s="168" t="s">
        <v>191</v>
      </c>
      <c r="E118" s="169" t="s">
        <v>668</v>
      </c>
      <c r="F118" s="170" t="s">
        <v>669</v>
      </c>
      <c r="G118" s="171" t="s">
        <v>660</v>
      </c>
      <c r="H118" s="172">
        <v>5</v>
      </c>
      <c r="I118" s="173"/>
      <c r="J118" s="174">
        <f t="shared" si="0"/>
        <v>0</v>
      </c>
      <c r="K118" s="170" t="s">
        <v>139</v>
      </c>
      <c r="L118" s="36"/>
      <c r="M118" s="175" t="s">
        <v>19</v>
      </c>
      <c r="N118" s="176" t="s">
        <v>42</v>
      </c>
      <c r="O118" s="61"/>
      <c r="P118" s="164">
        <f t="shared" si="1"/>
        <v>0</v>
      </c>
      <c r="Q118" s="164">
        <v>0</v>
      </c>
      <c r="R118" s="164">
        <f t="shared" si="2"/>
        <v>0</v>
      </c>
      <c r="S118" s="164">
        <v>0</v>
      </c>
      <c r="T118" s="165">
        <f t="shared" si="3"/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66" t="s">
        <v>202</v>
      </c>
      <c r="AT118" s="166" t="s">
        <v>191</v>
      </c>
      <c r="AU118" s="166" t="s">
        <v>71</v>
      </c>
      <c r="AY118" s="14" t="s">
        <v>141</v>
      </c>
      <c r="BE118" s="167">
        <f t="shared" si="4"/>
        <v>0</v>
      </c>
      <c r="BF118" s="167">
        <f t="shared" si="5"/>
        <v>0</v>
      </c>
      <c r="BG118" s="167">
        <f t="shared" si="6"/>
        <v>0</v>
      </c>
      <c r="BH118" s="167">
        <f t="shared" si="7"/>
        <v>0</v>
      </c>
      <c r="BI118" s="167">
        <f t="shared" si="8"/>
        <v>0</v>
      </c>
      <c r="BJ118" s="14" t="s">
        <v>79</v>
      </c>
      <c r="BK118" s="167">
        <f t="shared" si="9"/>
        <v>0</v>
      </c>
      <c r="BL118" s="14" t="s">
        <v>202</v>
      </c>
      <c r="BM118" s="166" t="s">
        <v>913</v>
      </c>
    </row>
    <row r="119" spans="1:65" s="2" customFormat="1" ht="24" customHeight="1">
      <c r="A119" s="31"/>
      <c r="B119" s="32"/>
      <c r="C119" s="168" t="s">
        <v>296</v>
      </c>
      <c r="D119" s="168" t="s">
        <v>191</v>
      </c>
      <c r="E119" s="169" t="s">
        <v>671</v>
      </c>
      <c r="F119" s="170" t="s">
        <v>672</v>
      </c>
      <c r="G119" s="171" t="s">
        <v>188</v>
      </c>
      <c r="H119" s="172">
        <v>60</v>
      </c>
      <c r="I119" s="173"/>
      <c r="J119" s="174">
        <f t="shared" si="0"/>
        <v>0</v>
      </c>
      <c r="K119" s="170" t="s">
        <v>139</v>
      </c>
      <c r="L119" s="36"/>
      <c r="M119" s="175" t="s">
        <v>19</v>
      </c>
      <c r="N119" s="176" t="s">
        <v>42</v>
      </c>
      <c r="O119" s="61"/>
      <c r="P119" s="164">
        <f t="shared" si="1"/>
        <v>0</v>
      </c>
      <c r="Q119" s="164">
        <v>0</v>
      </c>
      <c r="R119" s="164">
        <f t="shared" si="2"/>
        <v>0</v>
      </c>
      <c r="S119" s="164">
        <v>0</v>
      </c>
      <c r="T119" s="165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66" t="s">
        <v>202</v>
      </c>
      <c r="AT119" s="166" t="s">
        <v>191</v>
      </c>
      <c r="AU119" s="166" t="s">
        <v>71</v>
      </c>
      <c r="AY119" s="14" t="s">
        <v>141</v>
      </c>
      <c r="BE119" s="167">
        <f t="shared" si="4"/>
        <v>0</v>
      </c>
      <c r="BF119" s="167">
        <f t="shared" si="5"/>
        <v>0</v>
      </c>
      <c r="BG119" s="167">
        <f t="shared" si="6"/>
        <v>0</v>
      </c>
      <c r="BH119" s="167">
        <f t="shared" si="7"/>
        <v>0</v>
      </c>
      <c r="BI119" s="167">
        <f t="shared" si="8"/>
        <v>0</v>
      </c>
      <c r="BJ119" s="14" t="s">
        <v>79</v>
      </c>
      <c r="BK119" s="167">
        <f t="shared" si="9"/>
        <v>0</v>
      </c>
      <c r="BL119" s="14" t="s">
        <v>202</v>
      </c>
      <c r="BM119" s="166" t="s">
        <v>914</v>
      </c>
    </row>
    <row r="120" spans="1:65" s="2" customFormat="1" ht="24" customHeight="1">
      <c r="A120" s="31"/>
      <c r="B120" s="32"/>
      <c r="C120" s="154" t="s">
        <v>431</v>
      </c>
      <c r="D120" s="154" t="s">
        <v>135</v>
      </c>
      <c r="E120" s="155" t="s">
        <v>674</v>
      </c>
      <c r="F120" s="156" t="s">
        <v>675</v>
      </c>
      <c r="G120" s="157" t="s">
        <v>188</v>
      </c>
      <c r="H120" s="158">
        <v>60</v>
      </c>
      <c r="I120" s="159"/>
      <c r="J120" s="160">
        <f t="shared" si="0"/>
        <v>0</v>
      </c>
      <c r="K120" s="156" t="s">
        <v>139</v>
      </c>
      <c r="L120" s="161"/>
      <c r="M120" s="162" t="s">
        <v>19</v>
      </c>
      <c r="N120" s="163" t="s">
        <v>42</v>
      </c>
      <c r="O120" s="61"/>
      <c r="P120" s="164">
        <f t="shared" si="1"/>
        <v>0</v>
      </c>
      <c r="Q120" s="164">
        <v>0</v>
      </c>
      <c r="R120" s="164">
        <f t="shared" si="2"/>
        <v>0</v>
      </c>
      <c r="S120" s="164">
        <v>0</v>
      </c>
      <c r="T120" s="165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66" t="s">
        <v>197</v>
      </c>
      <c r="AT120" s="166" t="s">
        <v>135</v>
      </c>
      <c r="AU120" s="166" t="s">
        <v>71</v>
      </c>
      <c r="AY120" s="14" t="s">
        <v>141</v>
      </c>
      <c r="BE120" s="167">
        <f t="shared" si="4"/>
        <v>0</v>
      </c>
      <c r="BF120" s="167">
        <f t="shared" si="5"/>
        <v>0</v>
      </c>
      <c r="BG120" s="167">
        <f t="shared" si="6"/>
        <v>0</v>
      </c>
      <c r="BH120" s="167">
        <f t="shared" si="7"/>
        <v>0</v>
      </c>
      <c r="BI120" s="167">
        <f t="shared" si="8"/>
        <v>0</v>
      </c>
      <c r="BJ120" s="14" t="s">
        <v>79</v>
      </c>
      <c r="BK120" s="167">
        <f t="shared" si="9"/>
        <v>0</v>
      </c>
      <c r="BL120" s="14" t="s">
        <v>197</v>
      </c>
      <c r="BM120" s="166" t="s">
        <v>915</v>
      </c>
    </row>
    <row r="121" spans="1:65" s="2" customFormat="1" ht="24" customHeight="1">
      <c r="A121" s="31"/>
      <c r="B121" s="32"/>
      <c r="C121" s="168" t="s">
        <v>433</v>
      </c>
      <c r="D121" s="168" t="s">
        <v>191</v>
      </c>
      <c r="E121" s="169" t="s">
        <v>677</v>
      </c>
      <c r="F121" s="170" t="s">
        <v>678</v>
      </c>
      <c r="G121" s="171" t="s">
        <v>138</v>
      </c>
      <c r="H121" s="172">
        <v>125</v>
      </c>
      <c r="I121" s="173"/>
      <c r="J121" s="174">
        <f t="shared" si="0"/>
        <v>0</v>
      </c>
      <c r="K121" s="170" t="s">
        <v>139</v>
      </c>
      <c r="L121" s="36"/>
      <c r="M121" s="175" t="s">
        <v>19</v>
      </c>
      <c r="N121" s="176" t="s">
        <v>42</v>
      </c>
      <c r="O121" s="61"/>
      <c r="P121" s="164">
        <f t="shared" si="1"/>
        <v>0</v>
      </c>
      <c r="Q121" s="164">
        <v>0</v>
      </c>
      <c r="R121" s="164">
        <f t="shared" si="2"/>
        <v>0</v>
      </c>
      <c r="S121" s="164">
        <v>0</v>
      </c>
      <c r="T121" s="165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66" t="s">
        <v>202</v>
      </c>
      <c r="AT121" s="166" t="s">
        <v>191</v>
      </c>
      <c r="AU121" s="166" t="s">
        <v>71</v>
      </c>
      <c r="AY121" s="14" t="s">
        <v>141</v>
      </c>
      <c r="BE121" s="167">
        <f t="shared" si="4"/>
        <v>0</v>
      </c>
      <c r="BF121" s="167">
        <f t="shared" si="5"/>
        <v>0</v>
      </c>
      <c r="BG121" s="167">
        <f t="shared" si="6"/>
        <v>0</v>
      </c>
      <c r="BH121" s="167">
        <f t="shared" si="7"/>
        <v>0</v>
      </c>
      <c r="BI121" s="167">
        <f t="shared" si="8"/>
        <v>0</v>
      </c>
      <c r="BJ121" s="14" t="s">
        <v>79</v>
      </c>
      <c r="BK121" s="167">
        <f t="shared" si="9"/>
        <v>0</v>
      </c>
      <c r="BL121" s="14" t="s">
        <v>202</v>
      </c>
      <c r="BM121" s="166" t="s">
        <v>916</v>
      </c>
    </row>
    <row r="122" spans="1:65" s="2" customFormat="1" ht="24" customHeight="1">
      <c r="A122" s="31"/>
      <c r="B122" s="32"/>
      <c r="C122" s="168" t="s">
        <v>686</v>
      </c>
      <c r="D122" s="168" t="s">
        <v>191</v>
      </c>
      <c r="E122" s="169" t="s">
        <v>680</v>
      </c>
      <c r="F122" s="170" t="s">
        <v>681</v>
      </c>
      <c r="G122" s="171" t="s">
        <v>138</v>
      </c>
      <c r="H122" s="172">
        <v>60</v>
      </c>
      <c r="I122" s="173"/>
      <c r="J122" s="174">
        <f t="shared" si="0"/>
        <v>0</v>
      </c>
      <c r="K122" s="170" t="s">
        <v>139</v>
      </c>
      <c r="L122" s="36"/>
      <c r="M122" s="175" t="s">
        <v>19</v>
      </c>
      <c r="N122" s="176" t="s">
        <v>42</v>
      </c>
      <c r="O122" s="61"/>
      <c r="P122" s="164">
        <f t="shared" si="1"/>
        <v>0</v>
      </c>
      <c r="Q122" s="164">
        <v>0</v>
      </c>
      <c r="R122" s="164">
        <f t="shared" si="2"/>
        <v>0</v>
      </c>
      <c r="S122" s="164">
        <v>0</v>
      </c>
      <c r="T122" s="165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66" t="s">
        <v>202</v>
      </c>
      <c r="AT122" s="166" t="s">
        <v>191</v>
      </c>
      <c r="AU122" s="166" t="s">
        <v>71</v>
      </c>
      <c r="AY122" s="14" t="s">
        <v>141</v>
      </c>
      <c r="BE122" s="167">
        <f t="shared" si="4"/>
        <v>0</v>
      </c>
      <c r="BF122" s="167">
        <f t="shared" si="5"/>
        <v>0</v>
      </c>
      <c r="BG122" s="167">
        <f t="shared" si="6"/>
        <v>0</v>
      </c>
      <c r="BH122" s="167">
        <f t="shared" si="7"/>
        <v>0</v>
      </c>
      <c r="BI122" s="167">
        <f t="shared" si="8"/>
        <v>0</v>
      </c>
      <c r="BJ122" s="14" t="s">
        <v>79</v>
      </c>
      <c r="BK122" s="167">
        <f t="shared" si="9"/>
        <v>0</v>
      </c>
      <c r="BL122" s="14" t="s">
        <v>202</v>
      </c>
      <c r="BM122" s="166" t="s">
        <v>917</v>
      </c>
    </row>
    <row r="123" spans="1:65" s="2" customFormat="1" ht="24" customHeight="1">
      <c r="A123" s="31"/>
      <c r="B123" s="32"/>
      <c r="C123" s="168" t="s">
        <v>870</v>
      </c>
      <c r="D123" s="168" t="s">
        <v>191</v>
      </c>
      <c r="E123" s="169" t="s">
        <v>683</v>
      </c>
      <c r="F123" s="170" t="s">
        <v>684</v>
      </c>
      <c r="G123" s="171" t="s">
        <v>138</v>
      </c>
      <c r="H123" s="172">
        <v>8</v>
      </c>
      <c r="I123" s="173"/>
      <c r="J123" s="174">
        <f t="shared" si="0"/>
        <v>0</v>
      </c>
      <c r="K123" s="170" t="s">
        <v>139</v>
      </c>
      <c r="L123" s="36"/>
      <c r="M123" s="175" t="s">
        <v>19</v>
      </c>
      <c r="N123" s="176" t="s">
        <v>42</v>
      </c>
      <c r="O123" s="61"/>
      <c r="P123" s="164">
        <f t="shared" si="1"/>
        <v>0</v>
      </c>
      <c r="Q123" s="164">
        <v>0</v>
      </c>
      <c r="R123" s="164">
        <f t="shared" si="2"/>
        <v>0</v>
      </c>
      <c r="S123" s="164">
        <v>0</v>
      </c>
      <c r="T123" s="165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66" t="s">
        <v>202</v>
      </c>
      <c r="AT123" s="166" t="s">
        <v>191</v>
      </c>
      <c r="AU123" s="166" t="s">
        <v>71</v>
      </c>
      <c r="AY123" s="14" t="s">
        <v>141</v>
      </c>
      <c r="BE123" s="167">
        <f t="shared" si="4"/>
        <v>0</v>
      </c>
      <c r="BF123" s="167">
        <f t="shared" si="5"/>
        <v>0</v>
      </c>
      <c r="BG123" s="167">
        <f t="shared" si="6"/>
        <v>0</v>
      </c>
      <c r="BH123" s="167">
        <f t="shared" si="7"/>
        <v>0</v>
      </c>
      <c r="BI123" s="167">
        <f t="shared" si="8"/>
        <v>0</v>
      </c>
      <c r="BJ123" s="14" t="s">
        <v>79</v>
      </c>
      <c r="BK123" s="167">
        <f t="shared" si="9"/>
        <v>0</v>
      </c>
      <c r="BL123" s="14" t="s">
        <v>202</v>
      </c>
      <c r="BM123" s="166" t="s">
        <v>918</v>
      </c>
    </row>
    <row r="124" spans="1:65" s="2" customFormat="1" ht="24" customHeight="1">
      <c r="A124" s="31"/>
      <c r="B124" s="32"/>
      <c r="C124" s="154" t="s">
        <v>872</v>
      </c>
      <c r="D124" s="154" t="s">
        <v>135</v>
      </c>
      <c r="E124" s="155" t="s">
        <v>687</v>
      </c>
      <c r="F124" s="156" t="s">
        <v>688</v>
      </c>
      <c r="G124" s="157" t="s">
        <v>138</v>
      </c>
      <c r="H124" s="158">
        <v>8</v>
      </c>
      <c r="I124" s="159"/>
      <c r="J124" s="160">
        <f t="shared" si="0"/>
        <v>0</v>
      </c>
      <c r="K124" s="156" t="s">
        <v>139</v>
      </c>
      <c r="L124" s="161"/>
      <c r="M124" s="203" t="s">
        <v>19</v>
      </c>
      <c r="N124" s="204" t="s">
        <v>42</v>
      </c>
      <c r="O124" s="179"/>
      <c r="P124" s="180">
        <f t="shared" si="1"/>
        <v>0</v>
      </c>
      <c r="Q124" s="180">
        <v>0</v>
      </c>
      <c r="R124" s="180">
        <f t="shared" si="2"/>
        <v>0</v>
      </c>
      <c r="S124" s="180">
        <v>0</v>
      </c>
      <c r="T124" s="181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66" t="s">
        <v>197</v>
      </c>
      <c r="AT124" s="166" t="s">
        <v>135</v>
      </c>
      <c r="AU124" s="166" t="s">
        <v>71</v>
      </c>
      <c r="AY124" s="14" t="s">
        <v>141</v>
      </c>
      <c r="BE124" s="167">
        <f t="shared" si="4"/>
        <v>0</v>
      </c>
      <c r="BF124" s="167">
        <f t="shared" si="5"/>
        <v>0</v>
      </c>
      <c r="BG124" s="167">
        <f t="shared" si="6"/>
        <v>0</v>
      </c>
      <c r="BH124" s="167">
        <f t="shared" si="7"/>
        <v>0</v>
      </c>
      <c r="BI124" s="167">
        <f t="shared" si="8"/>
        <v>0</v>
      </c>
      <c r="BJ124" s="14" t="s">
        <v>79</v>
      </c>
      <c r="BK124" s="167">
        <f t="shared" si="9"/>
        <v>0</v>
      </c>
      <c r="BL124" s="14" t="s">
        <v>197</v>
      </c>
      <c r="BM124" s="166" t="s">
        <v>919</v>
      </c>
    </row>
    <row r="125" spans="1:65" s="2" customFormat="1" ht="6.95" customHeight="1">
      <c r="A125" s="31"/>
      <c r="B125" s="44"/>
      <c r="C125" s="45"/>
      <c r="D125" s="45"/>
      <c r="E125" s="45"/>
      <c r="F125" s="45"/>
      <c r="G125" s="45"/>
      <c r="H125" s="45"/>
      <c r="I125" s="133"/>
      <c r="J125" s="45"/>
      <c r="K125" s="45"/>
      <c r="L125" s="36"/>
      <c r="M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</sheetData>
  <sheetProtection algorithmName="SHA-512" hashValue="6aAUQkejZ0d6ayGgrejsmyM1Pn6OURbBAanHmTigHK25GDEZFWmA5/6Q77Fl1ftSWVsdsCbbrNhyYWhpk1tz4w==" saltValue="74BgCVt8FPqDKW8If0coqpQD8EsrxrjQf3jlfJNII85Bq7tPeTck0k++vy8aah6ZqCfTmuioyArVPeN1wvZEcw==" spinCount="100000" sheet="1" objects="1" scenarios="1" formatColumns="0" formatRows="0" autoFilter="0"/>
  <autoFilter ref="C78:K124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05" customWidth="1"/>
    <col min="2" max="2" width="1.6640625" style="205" customWidth="1"/>
    <col min="3" max="4" width="5" style="205" customWidth="1"/>
    <col min="5" max="5" width="11.6640625" style="205" customWidth="1"/>
    <col min="6" max="6" width="9.1640625" style="205" customWidth="1"/>
    <col min="7" max="7" width="5" style="205" customWidth="1"/>
    <col min="8" max="8" width="77.83203125" style="205" customWidth="1"/>
    <col min="9" max="10" width="20" style="205" customWidth="1"/>
    <col min="11" max="11" width="1.6640625" style="205" customWidth="1"/>
  </cols>
  <sheetData>
    <row r="1" spans="2:11" s="1" customFormat="1" ht="37.5" customHeight="1"/>
    <row r="2" spans="2:11" s="1" customFormat="1" ht="7.5" customHeight="1">
      <c r="B2" s="206"/>
      <c r="C2" s="207"/>
      <c r="D2" s="207"/>
      <c r="E2" s="207"/>
      <c r="F2" s="207"/>
      <c r="G2" s="207"/>
      <c r="H2" s="207"/>
      <c r="I2" s="207"/>
      <c r="J2" s="207"/>
      <c r="K2" s="208"/>
    </row>
    <row r="3" spans="2:11" s="12" customFormat="1" ht="45" customHeight="1">
      <c r="B3" s="209"/>
      <c r="C3" s="336" t="s">
        <v>920</v>
      </c>
      <c r="D3" s="336"/>
      <c r="E3" s="336"/>
      <c r="F3" s="336"/>
      <c r="G3" s="336"/>
      <c r="H3" s="336"/>
      <c r="I3" s="336"/>
      <c r="J3" s="336"/>
      <c r="K3" s="210"/>
    </row>
    <row r="4" spans="2:11" s="1" customFormat="1" ht="25.5" customHeight="1">
      <c r="B4" s="211"/>
      <c r="C4" s="340" t="s">
        <v>921</v>
      </c>
      <c r="D4" s="340"/>
      <c r="E4" s="340"/>
      <c r="F4" s="340"/>
      <c r="G4" s="340"/>
      <c r="H4" s="340"/>
      <c r="I4" s="340"/>
      <c r="J4" s="340"/>
      <c r="K4" s="212"/>
    </row>
    <row r="5" spans="2:11" s="1" customFormat="1" ht="5.25" customHeight="1">
      <c r="B5" s="211"/>
      <c r="C5" s="213"/>
      <c r="D5" s="213"/>
      <c r="E5" s="213"/>
      <c r="F5" s="213"/>
      <c r="G5" s="213"/>
      <c r="H5" s="213"/>
      <c r="I5" s="213"/>
      <c r="J5" s="213"/>
      <c r="K5" s="212"/>
    </row>
    <row r="6" spans="2:11" s="1" customFormat="1" ht="15" customHeight="1">
      <c r="B6" s="211"/>
      <c r="C6" s="338" t="s">
        <v>922</v>
      </c>
      <c r="D6" s="338"/>
      <c r="E6" s="338"/>
      <c r="F6" s="338"/>
      <c r="G6" s="338"/>
      <c r="H6" s="338"/>
      <c r="I6" s="338"/>
      <c r="J6" s="338"/>
      <c r="K6" s="212"/>
    </row>
    <row r="7" spans="2:11" s="1" customFormat="1" ht="15" customHeight="1">
      <c r="B7" s="215"/>
      <c r="C7" s="338" t="s">
        <v>923</v>
      </c>
      <c r="D7" s="338"/>
      <c r="E7" s="338"/>
      <c r="F7" s="338"/>
      <c r="G7" s="338"/>
      <c r="H7" s="338"/>
      <c r="I7" s="338"/>
      <c r="J7" s="338"/>
      <c r="K7" s="212"/>
    </row>
    <row r="8" spans="2:11" s="1" customFormat="1" ht="12.75" customHeight="1">
      <c r="B8" s="215"/>
      <c r="C8" s="214"/>
      <c r="D8" s="214"/>
      <c r="E8" s="214"/>
      <c r="F8" s="214"/>
      <c r="G8" s="214"/>
      <c r="H8" s="214"/>
      <c r="I8" s="214"/>
      <c r="J8" s="214"/>
      <c r="K8" s="212"/>
    </row>
    <row r="9" spans="2:11" s="1" customFormat="1" ht="15" customHeight="1">
      <c r="B9" s="215"/>
      <c r="C9" s="338" t="s">
        <v>924</v>
      </c>
      <c r="D9" s="338"/>
      <c r="E9" s="338"/>
      <c r="F9" s="338"/>
      <c r="G9" s="338"/>
      <c r="H9" s="338"/>
      <c r="I9" s="338"/>
      <c r="J9" s="338"/>
      <c r="K9" s="212"/>
    </row>
    <row r="10" spans="2:11" s="1" customFormat="1" ht="15" customHeight="1">
      <c r="B10" s="215"/>
      <c r="C10" s="214"/>
      <c r="D10" s="338" t="s">
        <v>925</v>
      </c>
      <c r="E10" s="338"/>
      <c r="F10" s="338"/>
      <c r="G10" s="338"/>
      <c r="H10" s="338"/>
      <c r="I10" s="338"/>
      <c r="J10" s="338"/>
      <c r="K10" s="212"/>
    </row>
    <row r="11" spans="2:11" s="1" customFormat="1" ht="15" customHeight="1">
      <c r="B11" s="215"/>
      <c r="C11" s="216"/>
      <c r="D11" s="338" t="s">
        <v>926</v>
      </c>
      <c r="E11" s="338"/>
      <c r="F11" s="338"/>
      <c r="G11" s="338"/>
      <c r="H11" s="338"/>
      <c r="I11" s="338"/>
      <c r="J11" s="338"/>
      <c r="K11" s="212"/>
    </row>
    <row r="12" spans="2:11" s="1" customFormat="1" ht="15" customHeight="1">
      <c r="B12" s="215"/>
      <c r="C12" s="216"/>
      <c r="D12" s="214"/>
      <c r="E12" s="214"/>
      <c r="F12" s="214"/>
      <c r="G12" s="214"/>
      <c r="H12" s="214"/>
      <c r="I12" s="214"/>
      <c r="J12" s="214"/>
      <c r="K12" s="212"/>
    </row>
    <row r="13" spans="2:11" s="1" customFormat="1" ht="15" customHeight="1">
      <c r="B13" s="215"/>
      <c r="C13" s="216"/>
      <c r="D13" s="217" t="s">
        <v>927</v>
      </c>
      <c r="E13" s="214"/>
      <c r="F13" s="214"/>
      <c r="G13" s="214"/>
      <c r="H13" s="214"/>
      <c r="I13" s="214"/>
      <c r="J13" s="214"/>
      <c r="K13" s="212"/>
    </row>
    <row r="14" spans="2:11" s="1" customFormat="1" ht="12.75" customHeight="1">
      <c r="B14" s="215"/>
      <c r="C14" s="216"/>
      <c r="D14" s="216"/>
      <c r="E14" s="216"/>
      <c r="F14" s="216"/>
      <c r="G14" s="216"/>
      <c r="H14" s="216"/>
      <c r="I14" s="216"/>
      <c r="J14" s="216"/>
      <c r="K14" s="212"/>
    </row>
    <row r="15" spans="2:11" s="1" customFormat="1" ht="15" customHeight="1">
      <c r="B15" s="215"/>
      <c r="C15" s="216"/>
      <c r="D15" s="338" t="s">
        <v>928</v>
      </c>
      <c r="E15" s="338"/>
      <c r="F15" s="338"/>
      <c r="G15" s="338"/>
      <c r="H15" s="338"/>
      <c r="I15" s="338"/>
      <c r="J15" s="338"/>
      <c r="K15" s="212"/>
    </row>
    <row r="16" spans="2:11" s="1" customFormat="1" ht="15" customHeight="1">
      <c r="B16" s="215"/>
      <c r="C16" s="216"/>
      <c r="D16" s="338" t="s">
        <v>929</v>
      </c>
      <c r="E16" s="338"/>
      <c r="F16" s="338"/>
      <c r="G16" s="338"/>
      <c r="H16" s="338"/>
      <c r="I16" s="338"/>
      <c r="J16" s="338"/>
      <c r="K16" s="212"/>
    </row>
    <row r="17" spans="2:11" s="1" customFormat="1" ht="15" customHeight="1">
      <c r="B17" s="215"/>
      <c r="C17" s="216"/>
      <c r="D17" s="338" t="s">
        <v>930</v>
      </c>
      <c r="E17" s="338"/>
      <c r="F17" s="338"/>
      <c r="G17" s="338"/>
      <c r="H17" s="338"/>
      <c r="I17" s="338"/>
      <c r="J17" s="338"/>
      <c r="K17" s="212"/>
    </row>
    <row r="18" spans="2:11" s="1" customFormat="1" ht="15" customHeight="1">
      <c r="B18" s="215"/>
      <c r="C18" s="216"/>
      <c r="D18" s="216"/>
      <c r="E18" s="218" t="s">
        <v>78</v>
      </c>
      <c r="F18" s="338" t="s">
        <v>931</v>
      </c>
      <c r="G18" s="338"/>
      <c r="H18" s="338"/>
      <c r="I18" s="338"/>
      <c r="J18" s="338"/>
      <c r="K18" s="212"/>
    </row>
    <row r="19" spans="2:11" s="1" customFormat="1" ht="15" customHeight="1">
      <c r="B19" s="215"/>
      <c r="C19" s="216"/>
      <c r="D19" s="216"/>
      <c r="E19" s="218" t="s">
        <v>932</v>
      </c>
      <c r="F19" s="338" t="s">
        <v>933</v>
      </c>
      <c r="G19" s="338"/>
      <c r="H19" s="338"/>
      <c r="I19" s="338"/>
      <c r="J19" s="338"/>
      <c r="K19" s="212"/>
    </row>
    <row r="20" spans="2:11" s="1" customFormat="1" ht="15" customHeight="1">
      <c r="B20" s="215"/>
      <c r="C20" s="216"/>
      <c r="D20" s="216"/>
      <c r="E20" s="218" t="s">
        <v>934</v>
      </c>
      <c r="F20" s="338" t="s">
        <v>935</v>
      </c>
      <c r="G20" s="338"/>
      <c r="H20" s="338"/>
      <c r="I20" s="338"/>
      <c r="J20" s="338"/>
      <c r="K20" s="212"/>
    </row>
    <row r="21" spans="2:11" s="1" customFormat="1" ht="15" customHeight="1">
      <c r="B21" s="215"/>
      <c r="C21" s="216"/>
      <c r="D21" s="216"/>
      <c r="E21" s="218" t="s">
        <v>936</v>
      </c>
      <c r="F21" s="338" t="s">
        <v>937</v>
      </c>
      <c r="G21" s="338"/>
      <c r="H21" s="338"/>
      <c r="I21" s="338"/>
      <c r="J21" s="338"/>
      <c r="K21" s="212"/>
    </row>
    <row r="22" spans="2:11" s="1" customFormat="1" ht="15" customHeight="1">
      <c r="B22" s="215"/>
      <c r="C22" s="216"/>
      <c r="D22" s="216"/>
      <c r="E22" s="218" t="s">
        <v>560</v>
      </c>
      <c r="F22" s="338" t="s">
        <v>561</v>
      </c>
      <c r="G22" s="338"/>
      <c r="H22" s="338"/>
      <c r="I22" s="338"/>
      <c r="J22" s="338"/>
      <c r="K22" s="212"/>
    </row>
    <row r="23" spans="2:11" s="1" customFormat="1" ht="15" customHeight="1">
      <c r="B23" s="215"/>
      <c r="C23" s="216"/>
      <c r="D23" s="216"/>
      <c r="E23" s="218" t="s">
        <v>938</v>
      </c>
      <c r="F23" s="338" t="s">
        <v>939</v>
      </c>
      <c r="G23" s="338"/>
      <c r="H23" s="338"/>
      <c r="I23" s="338"/>
      <c r="J23" s="338"/>
      <c r="K23" s="212"/>
    </row>
    <row r="24" spans="2:11" s="1" customFormat="1" ht="12.75" customHeight="1">
      <c r="B24" s="215"/>
      <c r="C24" s="216"/>
      <c r="D24" s="216"/>
      <c r="E24" s="216"/>
      <c r="F24" s="216"/>
      <c r="G24" s="216"/>
      <c r="H24" s="216"/>
      <c r="I24" s="216"/>
      <c r="J24" s="216"/>
      <c r="K24" s="212"/>
    </row>
    <row r="25" spans="2:11" s="1" customFormat="1" ht="15" customHeight="1">
      <c r="B25" s="215"/>
      <c r="C25" s="338" t="s">
        <v>940</v>
      </c>
      <c r="D25" s="338"/>
      <c r="E25" s="338"/>
      <c r="F25" s="338"/>
      <c r="G25" s="338"/>
      <c r="H25" s="338"/>
      <c r="I25" s="338"/>
      <c r="J25" s="338"/>
      <c r="K25" s="212"/>
    </row>
    <row r="26" spans="2:11" s="1" customFormat="1" ht="15" customHeight="1">
      <c r="B26" s="215"/>
      <c r="C26" s="338" t="s">
        <v>941</v>
      </c>
      <c r="D26" s="338"/>
      <c r="E26" s="338"/>
      <c r="F26" s="338"/>
      <c r="G26" s="338"/>
      <c r="H26" s="338"/>
      <c r="I26" s="338"/>
      <c r="J26" s="338"/>
      <c r="K26" s="212"/>
    </row>
    <row r="27" spans="2:11" s="1" customFormat="1" ht="15" customHeight="1">
      <c r="B27" s="215"/>
      <c r="C27" s="214"/>
      <c r="D27" s="338" t="s">
        <v>942</v>
      </c>
      <c r="E27" s="338"/>
      <c r="F27" s="338"/>
      <c r="G27" s="338"/>
      <c r="H27" s="338"/>
      <c r="I27" s="338"/>
      <c r="J27" s="338"/>
      <c r="K27" s="212"/>
    </row>
    <row r="28" spans="2:11" s="1" customFormat="1" ht="15" customHeight="1">
      <c r="B28" s="215"/>
      <c r="C28" s="216"/>
      <c r="D28" s="338" t="s">
        <v>943</v>
      </c>
      <c r="E28" s="338"/>
      <c r="F28" s="338"/>
      <c r="G28" s="338"/>
      <c r="H28" s="338"/>
      <c r="I28" s="338"/>
      <c r="J28" s="338"/>
      <c r="K28" s="212"/>
    </row>
    <row r="29" spans="2:11" s="1" customFormat="1" ht="12.75" customHeight="1">
      <c r="B29" s="215"/>
      <c r="C29" s="216"/>
      <c r="D29" s="216"/>
      <c r="E29" s="216"/>
      <c r="F29" s="216"/>
      <c r="G29" s="216"/>
      <c r="H29" s="216"/>
      <c r="I29" s="216"/>
      <c r="J29" s="216"/>
      <c r="K29" s="212"/>
    </row>
    <row r="30" spans="2:11" s="1" customFormat="1" ht="15" customHeight="1">
      <c r="B30" s="215"/>
      <c r="C30" s="216"/>
      <c r="D30" s="338" t="s">
        <v>944</v>
      </c>
      <c r="E30" s="338"/>
      <c r="F30" s="338"/>
      <c r="G30" s="338"/>
      <c r="H30" s="338"/>
      <c r="I30" s="338"/>
      <c r="J30" s="338"/>
      <c r="K30" s="212"/>
    </row>
    <row r="31" spans="2:11" s="1" customFormat="1" ht="15" customHeight="1">
      <c r="B31" s="215"/>
      <c r="C31" s="216"/>
      <c r="D31" s="338" t="s">
        <v>945</v>
      </c>
      <c r="E31" s="338"/>
      <c r="F31" s="338"/>
      <c r="G31" s="338"/>
      <c r="H31" s="338"/>
      <c r="I31" s="338"/>
      <c r="J31" s="338"/>
      <c r="K31" s="212"/>
    </row>
    <row r="32" spans="2:11" s="1" customFormat="1" ht="12.75" customHeight="1">
      <c r="B32" s="215"/>
      <c r="C32" s="216"/>
      <c r="D32" s="216"/>
      <c r="E32" s="216"/>
      <c r="F32" s="216"/>
      <c r="G32" s="216"/>
      <c r="H32" s="216"/>
      <c r="I32" s="216"/>
      <c r="J32" s="216"/>
      <c r="K32" s="212"/>
    </row>
    <row r="33" spans="2:11" s="1" customFormat="1" ht="15" customHeight="1">
      <c r="B33" s="215"/>
      <c r="C33" s="216"/>
      <c r="D33" s="338" t="s">
        <v>946</v>
      </c>
      <c r="E33" s="338"/>
      <c r="F33" s="338"/>
      <c r="G33" s="338"/>
      <c r="H33" s="338"/>
      <c r="I33" s="338"/>
      <c r="J33" s="338"/>
      <c r="K33" s="212"/>
    </row>
    <row r="34" spans="2:11" s="1" customFormat="1" ht="15" customHeight="1">
      <c r="B34" s="215"/>
      <c r="C34" s="216"/>
      <c r="D34" s="338" t="s">
        <v>947</v>
      </c>
      <c r="E34" s="338"/>
      <c r="F34" s="338"/>
      <c r="G34" s="338"/>
      <c r="H34" s="338"/>
      <c r="I34" s="338"/>
      <c r="J34" s="338"/>
      <c r="K34" s="212"/>
    </row>
    <row r="35" spans="2:11" s="1" customFormat="1" ht="15" customHeight="1">
      <c r="B35" s="215"/>
      <c r="C35" s="216"/>
      <c r="D35" s="338" t="s">
        <v>948</v>
      </c>
      <c r="E35" s="338"/>
      <c r="F35" s="338"/>
      <c r="G35" s="338"/>
      <c r="H35" s="338"/>
      <c r="I35" s="338"/>
      <c r="J35" s="338"/>
      <c r="K35" s="212"/>
    </row>
    <row r="36" spans="2:11" s="1" customFormat="1" ht="15" customHeight="1">
      <c r="B36" s="215"/>
      <c r="C36" s="216"/>
      <c r="D36" s="214"/>
      <c r="E36" s="217" t="s">
        <v>123</v>
      </c>
      <c r="F36" s="214"/>
      <c r="G36" s="338" t="s">
        <v>949</v>
      </c>
      <c r="H36" s="338"/>
      <c r="I36" s="338"/>
      <c r="J36" s="338"/>
      <c r="K36" s="212"/>
    </row>
    <row r="37" spans="2:11" s="1" customFormat="1" ht="30.75" customHeight="1">
      <c r="B37" s="215"/>
      <c r="C37" s="216"/>
      <c r="D37" s="214"/>
      <c r="E37" s="217" t="s">
        <v>950</v>
      </c>
      <c r="F37" s="214"/>
      <c r="G37" s="338" t="s">
        <v>951</v>
      </c>
      <c r="H37" s="338"/>
      <c r="I37" s="338"/>
      <c r="J37" s="338"/>
      <c r="K37" s="212"/>
    </row>
    <row r="38" spans="2:11" s="1" customFormat="1" ht="15" customHeight="1">
      <c r="B38" s="215"/>
      <c r="C38" s="216"/>
      <c r="D38" s="214"/>
      <c r="E38" s="217" t="s">
        <v>52</v>
      </c>
      <c r="F38" s="214"/>
      <c r="G38" s="338" t="s">
        <v>952</v>
      </c>
      <c r="H38" s="338"/>
      <c r="I38" s="338"/>
      <c r="J38" s="338"/>
      <c r="K38" s="212"/>
    </row>
    <row r="39" spans="2:11" s="1" customFormat="1" ht="15" customHeight="1">
      <c r="B39" s="215"/>
      <c r="C39" s="216"/>
      <c r="D39" s="214"/>
      <c r="E39" s="217" t="s">
        <v>53</v>
      </c>
      <c r="F39" s="214"/>
      <c r="G39" s="338" t="s">
        <v>953</v>
      </c>
      <c r="H39" s="338"/>
      <c r="I39" s="338"/>
      <c r="J39" s="338"/>
      <c r="K39" s="212"/>
    </row>
    <row r="40" spans="2:11" s="1" customFormat="1" ht="15" customHeight="1">
      <c r="B40" s="215"/>
      <c r="C40" s="216"/>
      <c r="D40" s="214"/>
      <c r="E40" s="217" t="s">
        <v>124</v>
      </c>
      <c r="F40" s="214"/>
      <c r="G40" s="338" t="s">
        <v>954</v>
      </c>
      <c r="H40" s="338"/>
      <c r="I40" s="338"/>
      <c r="J40" s="338"/>
      <c r="K40" s="212"/>
    </row>
    <row r="41" spans="2:11" s="1" customFormat="1" ht="15" customHeight="1">
      <c r="B41" s="215"/>
      <c r="C41" s="216"/>
      <c r="D41" s="214"/>
      <c r="E41" s="217" t="s">
        <v>125</v>
      </c>
      <c r="F41" s="214"/>
      <c r="G41" s="338" t="s">
        <v>955</v>
      </c>
      <c r="H41" s="338"/>
      <c r="I41" s="338"/>
      <c r="J41" s="338"/>
      <c r="K41" s="212"/>
    </row>
    <row r="42" spans="2:11" s="1" customFormat="1" ht="15" customHeight="1">
      <c r="B42" s="215"/>
      <c r="C42" s="216"/>
      <c r="D42" s="214"/>
      <c r="E42" s="217" t="s">
        <v>956</v>
      </c>
      <c r="F42" s="214"/>
      <c r="G42" s="338" t="s">
        <v>957</v>
      </c>
      <c r="H42" s="338"/>
      <c r="I42" s="338"/>
      <c r="J42" s="338"/>
      <c r="K42" s="212"/>
    </row>
    <row r="43" spans="2:11" s="1" customFormat="1" ht="15" customHeight="1">
      <c r="B43" s="215"/>
      <c r="C43" s="216"/>
      <c r="D43" s="214"/>
      <c r="E43" s="217"/>
      <c r="F43" s="214"/>
      <c r="G43" s="338" t="s">
        <v>958</v>
      </c>
      <c r="H43" s="338"/>
      <c r="I43" s="338"/>
      <c r="J43" s="338"/>
      <c r="K43" s="212"/>
    </row>
    <row r="44" spans="2:11" s="1" customFormat="1" ht="15" customHeight="1">
      <c r="B44" s="215"/>
      <c r="C44" s="216"/>
      <c r="D44" s="214"/>
      <c r="E44" s="217" t="s">
        <v>959</v>
      </c>
      <c r="F44" s="214"/>
      <c r="G44" s="338" t="s">
        <v>960</v>
      </c>
      <c r="H44" s="338"/>
      <c r="I44" s="338"/>
      <c r="J44" s="338"/>
      <c r="K44" s="212"/>
    </row>
    <row r="45" spans="2:11" s="1" customFormat="1" ht="15" customHeight="1">
      <c r="B45" s="215"/>
      <c r="C45" s="216"/>
      <c r="D45" s="214"/>
      <c r="E45" s="217" t="s">
        <v>127</v>
      </c>
      <c r="F45" s="214"/>
      <c r="G45" s="338" t="s">
        <v>961</v>
      </c>
      <c r="H45" s="338"/>
      <c r="I45" s="338"/>
      <c r="J45" s="338"/>
      <c r="K45" s="212"/>
    </row>
    <row r="46" spans="2:11" s="1" customFormat="1" ht="12.75" customHeight="1">
      <c r="B46" s="215"/>
      <c r="C46" s="216"/>
      <c r="D46" s="214"/>
      <c r="E46" s="214"/>
      <c r="F46" s="214"/>
      <c r="G46" s="214"/>
      <c r="H46" s="214"/>
      <c r="I46" s="214"/>
      <c r="J46" s="214"/>
      <c r="K46" s="212"/>
    </row>
    <row r="47" spans="2:11" s="1" customFormat="1" ht="15" customHeight="1">
      <c r="B47" s="215"/>
      <c r="C47" s="216"/>
      <c r="D47" s="338" t="s">
        <v>962</v>
      </c>
      <c r="E47" s="338"/>
      <c r="F47" s="338"/>
      <c r="G47" s="338"/>
      <c r="H47" s="338"/>
      <c r="I47" s="338"/>
      <c r="J47" s="338"/>
      <c r="K47" s="212"/>
    </row>
    <row r="48" spans="2:11" s="1" customFormat="1" ht="15" customHeight="1">
      <c r="B48" s="215"/>
      <c r="C48" s="216"/>
      <c r="D48" s="216"/>
      <c r="E48" s="338" t="s">
        <v>963</v>
      </c>
      <c r="F48" s="338"/>
      <c r="G48" s="338"/>
      <c r="H48" s="338"/>
      <c r="I48" s="338"/>
      <c r="J48" s="338"/>
      <c r="K48" s="212"/>
    </row>
    <row r="49" spans="2:11" s="1" customFormat="1" ht="15" customHeight="1">
      <c r="B49" s="215"/>
      <c r="C49" s="216"/>
      <c r="D49" s="216"/>
      <c r="E49" s="338" t="s">
        <v>964</v>
      </c>
      <c r="F49" s="338"/>
      <c r="G49" s="338"/>
      <c r="H49" s="338"/>
      <c r="I49" s="338"/>
      <c r="J49" s="338"/>
      <c r="K49" s="212"/>
    </row>
    <row r="50" spans="2:11" s="1" customFormat="1" ht="15" customHeight="1">
      <c r="B50" s="215"/>
      <c r="C50" s="216"/>
      <c r="D50" s="216"/>
      <c r="E50" s="338" t="s">
        <v>965</v>
      </c>
      <c r="F50" s="338"/>
      <c r="G50" s="338"/>
      <c r="H50" s="338"/>
      <c r="I50" s="338"/>
      <c r="J50" s="338"/>
      <c r="K50" s="212"/>
    </row>
    <row r="51" spans="2:11" s="1" customFormat="1" ht="15" customHeight="1">
      <c r="B51" s="215"/>
      <c r="C51" s="216"/>
      <c r="D51" s="338" t="s">
        <v>966</v>
      </c>
      <c r="E51" s="338"/>
      <c r="F51" s="338"/>
      <c r="G51" s="338"/>
      <c r="H51" s="338"/>
      <c r="I51" s="338"/>
      <c r="J51" s="338"/>
      <c r="K51" s="212"/>
    </row>
    <row r="52" spans="2:11" s="1" customFormat="1" ht="25.5" customHeight="1">
      <c r="B52" s="211"/>
      <c r="C52" s="340" t="s">
        <v>967</v>
      </c>
      <c r="D52" s="340"/>
      <c r="E52" s="340"/>
      <c r="F52" s="340"/>
      <c r="G52" s="340"/>
      <c r="H52" s="340"/>
      <c r="I52" s="340"/>
      <c r="J52" s="340"/>
      <c r="K52" s="212"/>
    </row>
    <row r="53" spans="2:11" s="1" customFormat="1" ht="5.25" customHeight="1">
      <c r="B53" s="211"/>
      <c r="C53" s="213"/>
      <c r="D53" s="213"/>
      <c r="E53" s="213"/>
      <c r="F53" s="213"/>
      <c r="G53" s="213"/>
      <c r="H53" s="213"/>
      <c r="I53" s="213"/>
      <c r="J53" s="213"/>
      <c r="K53" s="212"/>
    </row>
    <row r="54" spans="2:11" s="1" customFormat="1" ht="15" customHeight="1">
      <c r="B54" s="211"/>
      <c r="C54" s="338" t="s">
        <v>968</v>
      </c>
      <c r="D54" s="338"/>
      <c r="E54" s="338"/>
      <c r="F54" s="338"/>
      <c r="G54" s="338"/>
      <c r="H54" s="338"/>
      <c r="I54" s="338"/>
      <c r="J54" s="338"/>
      <c r="K54" s="212"/>
    </row>
    <row r="55" spans="2:11" s="1" customFormat="1" ht="15" customHeight="1">
      <c r="B55" s="211"/>
      <c r="C55" s="338" t="s">
        <v>969</v>
      </c>
      <c r="D55" s="338"/>
      <c r="E55" s="338"/>
      <c r="F55" s="338"/>
      <c r="G55" s="338"/>
      <c r="H55" s="338"/>
      <c r="I55" s="338"/>
      <c r="J55" s="338"/>
      <c r="K55" s="212"/>
    </row>
    <row r="56" spans="2:11" s="1" customFormat="1" ht="12.75" customHeight="1">
      <c r="B56" s="211"/>
      <c r="C56" s="214"/>
      <c r="D56" s="214"/>
      <c r="E56" s="214"/>
      <c r="F56" s="214"/>
      <c r="G56" s="214"/>
      <c r="H56" s="214"/>
      <c r="I56" s="214"/>
      <c r="J56" s="214"/>
      <c r="K56" s="212"/>
    </row>
    <row r="57" spans="2:11" s="1" customFormat="1" ht="15" customHeight="1">
      <c r="B57" s="211"/>
      <c r="C57" s="338" t="s">
        <v>970</v>
      </c>
      <c r="D57" s="338"/>
      <c r="E57" s="338"/>
      <c r="F57" s="338"/>
      <c r="G57" s="338"/>
      <c r="H57" s="338"/>
      <c r="I57" s="338"/>
      <c r="J57" s="338"/>
      <c r="K57" s="212"/>
    </row>
    <row r="58" spans="2:11" s="1" customFormat="1" ht="15" customHeight="1">
      <c r="B58" s="211"/>
      <c r="C58" s="216"/>
      <c r="D58" s="338" t="s">
        <v>971</v>
      </c>
      <c r="E58" s="338"/>
      <c r="F58" s="338"/>
      <c r="G58" s="338"/>
      <c r="H58" s="338"/>
      <c r="I58" s="338"/>
      <c r="J58" s="338"/>
      <c r="K58" s="212"/>
    </row>
    <row r="59" spans="2:11" s="1" customFormat="1" ht="15" customHeight="1">
      <c r="B59" s="211"/>
      <c r="C59" s="216"/>
      <c r="D59" s="338" t="s">
        <v>972</v>
      </c>
      <c r="E59" s="338"/>
      <c r="F59" s="338"/>
      <c r="G59" s="338"/>
      <c r="H59" s="338"/>
      <c r="I59" s="338"/>
      <c r="J59" s="338"/>
      <c r="K59" s="212"/>
    </row>
    <row r="60" spans="2:11" s="1" customFormat="1" ht="15" customHeight="1">
      <c r="B60" s="211"/>
      <c r="C60" s="216"/>
      <c r="D60" s="338" t="s">
        <v>973</v>
      </c>
      <c r="E60" s="338"/>
      <c r="F60" s="338"/>
      <c r="G60" s="338"/>
      <c r="H60" s="338"/>
      <c r="I60" s="338"/>
      <c r="J60" s="338"/>
      <c r="K60" s="212"/>
    </row>
    <row r="61" spans="2:11" s="1" customFormat="1" ht="15" customHeight="1">
      <c r="B61" s="211"/>
      <c r="C61" s="216"/>
      <c r="D61" s="338" t="s">
        <v>974</v>
      </c>
      <c r="E61" s="338"/>
      <c r="F61" s="338"/>
      <c r="G61" s="338"/>
      <c r="H61" s="338"/>
      <c r="I61" s="338"/>
      <c r="J61" s="338"/>
      <c r="K61" s="212"/>
    </row>
    <row r="62" spans="2:11" s="1" customFormat="1" ht="15" customHeight="1">
      <c r="B62" s="211"/>
      <c r="C62" s="216"/>
      <c r="D62" s="339" t="s">
        <v>975</v>
      </c>
      <c r="E62" s="339"/>
      <c r="F62" s="339"/>
      <c r="G62" s="339"/>
      <c r="H62" s="339"/>
      <c r="I62" s="339"/>
      <c r="J62" s="339"/>
      <c r="K62" s="212"/>
    </row>
    <row r="63" spans="2:11" s="1" customFormat="1" ht="15" customHeight="1">
      <c r="B63" s="211"/>
      <c r="C63" s="216"/>
      <c r="D63" s="338" t="s">
        <v>976</v>
      </c>
      <c r="E63" s="338"/>
      <c r="F63" s="338"/>
      <c r="G63" s="338"/>
      <c r="H63" s="338"/>
      <c r="I63" s="338"/>
      <c r="J63" s="338"/>
      <c r="K63" s="212"/>
    </row>
    <row r="64" spans="2:11" s="1" customFormat="1" ht="12.75" customHeight="1">
      <c r="B64" s="211"/>
      <c r="C64" s="216"/>
      <c r="D64" s="216"/>
      <c r="E64" s="219"/>
      <c r="F64" s="216"/>
      <c r="G64" s="216"/>
      <c r="H64" s="216"/>
      <c r="I64" s="216"/>
      <c r="J64" s="216"/>
      <c r="K64" s="212"/>
    </row>
    <row r="65" spans="2:11" s="1" customFormat="1" ht="15" customHeight="1">
      <c r="B65" s="211"/>
      <c r="C65" s="216"/>
      <c r="D65" s="338" t="s">
        <v>977</v>
      </c>
      <c r="E65" s="338"/>
      <c r="F65" s="338"/>
      <c r="G65" s="338"/>
      <c r="H65" s="338"/>
      <c r="I65" s="338"/>
      <c r="J65" s="338"/>
      <c r="K65" s="212"/>
    </row>
    <row r="66" spans="2:11" s="1" customFormat="1" ht="15" customHeight="1">
      <c r="B66" s="211"/>
      <c r="C66" s="216"/>
      <c r="D66" s="339" t="s">
        <v>978</v>
      </c>
      <c r="E66" s="339"/>
      <c r="F66" s="339"/>
      <c r="G66" s="339"/>
      <c r="H66" s="339"/>
      <c r="I66" s="339"/>
      <c r="J66" s="339"/>
      <c r="K66" s="212"/>
    </row>
    <row r="67" spans="2:11" s="1" customFormat="1" ht="15" customHeight="1">
      <c r="B67" s="211"/>
      <c r="C67" s="216"/>
      <c r="D67" s="338" t="s">
        <v>979</v>
      </c>
      <c r="E67" s="338"/>
      <c r="F67" s="338"/>
      <c r="G67" s="338"/>
      <c r="H67" s="338"/>
      <c r="I67" s="338"/>
      <c r="J67" s="338"/>
      <c r="K67" s="212"/>
    </row>
    <row r="68" spans="2:11" s="1" customFormat="1" ht="15" customHeight="1">
      <c r="B68" s="211"/>
      <c r="C68" s="216"/>
      <c r="D68" s="338" t="s">
        <v>980</v>
      </c>
      <c r="E68" s="338"/>
      <c r="F68" s="338"/>
      <c r="G68" s="338"/>
      <c r="H68" s="338"/>
      <c r="I68" s="338"/>
      <c r="J68" s="338"/>
      <c r="K68" s="212"/>
    </row>
    <row r="69" spans="2:11" s="1" customFormat="1" ht="15" customHeight="1">
      <c r="B69" s="211"/>
      <c r="C69" s="216"/>
      <c r="D69" s="338" t="s">
        <v>981</v>
      </c>
      <c r="E69" s="338"/>
      <c r="F69" s="338"/>
      <c r="G69" s="338"/>
      <c r="H69" s="338"/>
      <c r="I69" s="338"/>
      <c r="J69" s="338"/>
      <c r="K69" s="212"/>
    </row>
    <row r="70" spans="2:11" s="1" customFormat="1" ht="15" customHeight="1">
      <c r="B70" s="211"/>
      <c r="C70" s="216"/>
      <c r="D70" s="338" t="s">
        <v>982</v>
      </c>
      <c r="E70" s="338"/>
      <c r="F70" s="338"/>
      <c r="G70" s="338"/>
      <c r="H70" s="338"/>
      <c r="I70" s="338"/>
      <c r="J70" s="338"/>
      <c r="K70" s="212"/>
    </row>
    <row r="71" spans="2:11" s="1" customFormat="1" ht="12.75" customHeight="1">
      <c r="B71" s="220"/>
      <c r="C71" s="221"/>
      <c r="D71" s="221"/>
      <c r="E71" s="221"/>
      <c r="F71" s="221"/>
      <c r="G71" s="221"/>
      <c r="H71" s="221"/>
      <c r="I71" s="221"/>
      <c r="J71" s="221"/>
      <c r="K71" s="222"/>
    </row>
    <row r="72" spans="2:11" s="1" customFormat="1" ht="18.75" customHeight="1">
      <c r="B72" s="223"/>
      <c r="C72" s="223"/>
      <c r="D72" s="223"/>
      <c r="E72" s="223"/>
      <c r="F72" s="223"/>
      <c r="G72" s="223"/>
      <c r="H72" s="223"/>
      <c r="I72" s="223"/>
      <c r="J72" s="223"/>
      <c r="K72" s="224"/>
    </row>
    <row r="73" spans="2:11" s="1" customFormat="1" ht="18.75" customHeight="1">
      <c r="B73" s="224"/>
      <c r="C73" s="224"/>
      <c r="D73" s="224"/>
      <c r="E73" s="224"/>
      <c r="F73" s="224"/>
      <c r="G73" s="224"/>
      <c r="H73" s="224"/>
      <c r="I73" s="224"/>
      <c r="J73" s="224"/>
      <c r="K73" s="224"/>
    </row>
    <row r="74" spans="2:11" s="1" customFormat="1" ht="7.5" customHeight="1">
      <c r="B74" s="225"/>
      <c r="C74" s="226"/>
      <c r="D74" s="226"/>
      <c r="E74" s="226"/>
      <c r="F74" s="226"/>
      <c r="G74" s="226"/>
      <c r="H74" s="226"/>
      <c r="I74" s="226"/>
      <c r="J74" s="226"/>
      <c r="K74" s="227"/>
    </row>
    <row r="75" spans="2:11" s="1" customFormat="1" ht="45" customHeight="1">
      <c r="B75" s="228"/>
      <c r="C75" s="337" t="s">
        <v>983</v>
      </c>
      <c r="D75" s="337"/>
      <c r="E75" s="337"/>
      <c r="F75" s="337"/>
      <c r="G75" s="337"/>
      <c r="H75" s="337"/>
      <c r="I75" s="337"/>
      <c r="J75" s="337"/>
      <c r="K75" s="229"/>
    </row>
    <row r="76" spans="2:11" s="1" customFormat="1" ht="17.25" customHeight="1">
      <c r="B76" s="228"/>
      <c r="C76" s="230" t="s">
        <v>984</v>
      </c>
      <c r="D76" s="230"/>
      <c r="E76" s="230"/>
      <c r="F76" s="230" t="s">
        <v>985</v>
      </c>
      <c r="G76" s="231"/>
      <c r="H76" s="230" t="s">
        <v>53</v>
      </c>
      <c r="I76" s="230" t="s">
        <v>56</v>
      </c>
      <c r="J76" s="230" t="s">
        <v>986</v>
      </c>
      <c r="K76" s="229"/>
    </row>
    <row r="77" spans="2:11" s="1" customFormat="1" ht="17.25" customHeight="1">
      <c r="B77" s="228"/>
      <c r="C77" s="232" t="s">
        <v>987</v>
      </c>
      <c r="D77" s="232"/>
      <c r="E77" s="232"/>
      <c r="F77" s="233" t="s">
        <v>988</v>
      </c>
      <c r="G77" s="234"/>
      <c r="H77" s="232"/>
      <c r="I77" s="232"/>
      <c r="J77" s="232" t="s">
        <v>989</v>
      </c>
      <c r="K77" s="229"/>
    </row>
    <row r="78" spans="2:11" s="1" customFormat="1" ht="5.25" customHeight="1">
      <c r="B78" s="228"/>
      <c r="C78" s="235"/>
      <c r="D78" s="235"/>
      <c r="E78" s="235"/>
      <c r="F78" s="235"/>
      <c r="G78" s="236"/>
      <c r="H78" s="235"/>
      <c r="I78" s="235"/>
      <c r="J78" s="235"/>
      <c r="K78" s="229"/>
    </row>
    <row r="79" spans="2:11" s="1" customFormat="1" ht="15" customHeight="1">
      <c r="B79" s="228"/>
      <c r="C79" s="217" t="s">
        <v>52</v>
      </c>
      <c r="D79" s="235"/>
      <c r="E79" s="235"/>
      <c r="F79" s="237" t="s">
        <v>990</v>
      </c>
      <c r="G79" s="236"/>
      <c r="H79" s="217" t="s">
        <v>991</v>
      </c>
      <c r="I79" s="217" t="s">
        <v>992</v>
      </c>
      <c r="J79" s="217">
        <v>20</v>
      </c>
      <c r="K79" s="229"/>
    </row>
    <row r="80" spans="2:11" s="1" customFormat="1" ht="15" customHeight="1">
      <c r="B80" s="228"/>
      <c r="C80" s="217" t="s">
        <v>993</v>
      </c>
      <c r="D80" s="217"/>
      <c r="E80" s="217"/>
      <c r="F80" s="237" t="s">
        <v>990</v>
      </c>
      <c r="G80" s="236"/>
      <c r="H80" s="217" t="s">
        <v>994</v>
      </c>
      <c r="I80" s="217" t="s">
        <v>992</v>
      </c>
      <c r="J80" s="217">
        <v>120</v>
      </c>
      <c r="K80" s="229"/>
    </row>
    <row r="81" spans="2:11" s="1" customFormat="1" ht="15" customHeight="1">
      <c r="B81" s="238"/>
      <c r="C81" s="217" t="s">
        <v>995</v>
      </c>
      <c r="D81" s="217"/>
      <c r="E81" s="217"/>
      <c r="F81" s="237" t="s">
        <v>996</v>
      </c>
      <c r="G81" s="236"/>
      <c r="H81" s="217" t="s">
        <v>997</v>
      </c>
      <c r="I81" s="217" t="s">
        <v>992</v>
      </c>
      <c r="J81" s="217">
        <v>50</v>
      </c>
      <c r="K81" s="229"/>
    </row>
    <row r="82" spans="2:11" s="1" customFormat="1" ht="15" customHeight="1">
      <c r="B82" s="238"/>
      <c r="C82" s="217" t="s">
        <v>998</v>
      </c>
      <c r="D82" s="217"/>
      <c r="E82" s="217"/>
      <c r="F82" s="237" t="s">
        <v>990</v>
      </c>
      <c r="G82" s="236"/>
      <c r="H82" s="217" t="s">
        <v>999</v>
      </c>
      <c r="I82" s="217" t="s">
        <v>1000</v>
      </c>
      <c r="J82" s="217"/>
      <c r="K82" s="229"/>
    </row>
    <row r="83" spans="2:11" s="1" customFormat="1" ht="15" customHeight="1">
      <c r="B83" s="238"/>
      <c r="C83" s="239" t="s">
        <v>1001</v>
      </c>
      <c r="D83" s="239"/>
      <c r="E83" s="239"/>
      <c r="F83" s="240" t="s">
        <v>996</v>
      </c>
      <c r="G83" s="239"/>
      <c r="H83" s="239" t="s">
        <v>1002</v>
      </c>
      <c r="I83" s="239" t="s">
        <v>992</v>
      </c>
      <c r="J83" s="239">
        <v>15</v>
      </c>
      <c r="K83" s="229"/>
    </row>
    <row r="84" spans="2:11" s="1" customFormat="1" ht="15" customHeight="1">
      <c r="B84" s="238"/>
      <c r="C84" s="239" t="s">
        <v>1003</v>
      </c>
      <c r="D84" s="239"/>
      <c r="E84" s="239"/>
      <c r="F84" s="240" t="s">
        <v>996</v>
      </c>
      <c r="G84" s="239"/>
      <c r="H84" s="239" t="s">
        <v>1004</v>
      </c>
      <c r="I84" s="239" t="s">
        <v>992</v>
      </c>
      <c r="J84" s="239">
        <v>15</v>
      </c>
      <c r="K84" s="229"/>
    </row>
    <row r="85" spans="2:11" s="1" customFormat="1" ht="15" customHeight="1">
      <c r="B85" s="238"/>
      <c r="C85" s="239" t="s">
        <v>1005</v>
      </c>
      <c r="D85" s="239"/>
      <c r="E85" s="239"/>
      <c r="F85" s="240" t="s">
        <v>996</v>
      </c>
      <c r="G85" s="239"/>
      <c r="H85" s="239" t="s">
        <v>1006</v>
      </c>
      <c r="I85" s="239" t="s">
        <v>992</v>
      </c>
      <c r="J85" s="239">
        <v>20</v>
      </c>
      <c r="K85" s="229"/>
    </row>
    <row r="86" spans="2:11" s="1" customFormat="1" ht="15" customHeight="1">
      <c r="B86" s="238"/>
      <c r="C86" s="239" t="s">
        <v>1007</v>
      </c>
      <c r="D86" s="239"/>
      <c r="E86" s="239"/>
      <c r="F86" s="240" t="s">
        <v>996</v>
      </c>
      <c r="G86" s="239"/>
      <c r="H86" s="239" t="s">
        <v>1008</v>
      </c>
      <c r="I86" s="239" t="s">
        <v>992</v>
      </c>
      <c r="J86" s="239">
        <v>20</v>
      </c>
      <c r="K86" s="229"/>
    </row>
    <row r="87" spans="2:11" s="1" customFormat="1" ht="15" customHeight="1">
      <c r="B87" s="238"/>
      <c r="C87" s="217" t="s">
        <v>1009</v>
      </c>
      <c r="D87" s="217"/>
      <c r="E87" s="217"/>
      <c r="F87" s="237" t="s">
        <v>996</v>
      </c>
      <c r="G87" s="236"/>
      <c r="H87" s="217" t="s">
        <v>1010</v>
      </c>
      <c r="I87" s="217" t="s">
        <v>992</v>
      </c>
      <c r="J87" s="217">
        <v>50</v>
      </c>
      <c r="K87" s="229"/>
    </row>
    <row r="88" spans="2:11" s="1" customFormat="1" ht="15" customHeight="1">
      <c r="B88" s="238"/>
      <c r="C88" s="217" t="s">
        <v>1011</v>
      </c>
      <c r="D88" s="217"/>
      <c r="E88" s="217"/>
      <c r="F88" s="237" t="s">
        <v>996</v>
      </c>
      <c r="G88" s="236"/>
      <c r="H88" s="217" t="s">
        <v>1012</v>
      </c>
      <c r="I88" s="217" t="s">
        <v>992</v>
      </c>
      <c r="J88" s="217">
        <v>20</v>
      </c>
      <c r="K88" s="229"/>
    </row>
    <row r="89" spans="2:11" s="1" customFormat="1" ht="15" customHeight="1">
      <c r="B89" s="238"/>
      <c r="C89" s="217" t="s">
        <v>1013</v>
      </c>
      <c r="D89" s="217"/>
      <c r="E89" s="217"/>
      <c r="F89" s="237" t="s">
        <v>996</v>
      </c>
      <c r="G89" s="236"/>
      <c r="H89" s="217" t="s">
        <v>1014</v>
      </c>
      <c r="I89" s="217" t="s">
        <v>992</v>
      </c>
      <c r="J89" s="217">
        <v>20</v>
      </c>
      <c r="K89" s="229"/>
    </row>
    <row r="90" spans="2:11" s="1" customFormat="1" ht="15" customHeight="1">
      <c r="B90" s="238"/>
      <c r="C90" s="217" t="s">
        <v>1015</v>
      </c>
      <c r="D90" s="217"/>
      <c r="E90" s="217"/>
      <c r="F90" s="237" t="s">
        <v>996</v>
      </c>
      <c r="G90" s="236"/>
      <c r="H90" s="217" t="s">
        <v>1016</v>
      </c>
      <c r="I90" s="217" t="s">
        <v>992</v>
      </c>
      <c r="J90" s="217">
        <v>50</v>
      </c>
      <c r="K90" s="229"/>
    </row>
    <row r="91" spans="2:11" s="1" customFormat="1" ht="15" customHeight="1">
      <c r="B91" s="238"/>
      <c r="C91" s="217" t="s">
        <v>1017</v>
      </c>
      <c r="D91" s="217"/>
      <c r="E91" s="217"/>
      <c r="F91" s="237" t="s">
        <v>996</v>
      </c>
      <c r="G91" s="236"/>
      <c r="H91" s="217" t="s">
        <v>1017</v>
      </c>
      <c r="I91" s="217" t="s">
        <v>992</v>
      </c>
      <c r="J91" s="217">
        <v>50</v>
      </c>
      <c r="K91" s="229"/>
    </row>
    <row r="92" spans="2:11" s="1" customFormat="1" ht="15" customHeight="1">
      <c r="B92" s="238"/>
      <c r="C92" s="217" t="s">
        <v>1018</v>
      </c>
      <c r="D92" s="217"/>
      <c r="E92" s="217"/>
      <c r="F92" s="237" t="s">
        <v>996</v>
      </c>
      <c r="G92" s="236"/>
      <c r="H92" s="217" t="s">
        <v>1019</v>
      </c>
      <c r="I92" s="217" t="s">
        <v>992</v>
      </c>
      <c r="J92" s="217">
        <v>255</v>
      </c>
      <c r="K92" s="229"/>
    </row>
    <row r="93" spans="2:11" s="1" customFormat="1" ht="15" customHeight="1">
      <c r="B93" s="238"/>
      <c r="C93" s="217" t="s">
        <v>1020</v>
      </c>
      <c r="D93" s="217"/>
      <c r="E93" s="217"/>
      <c r="F93" s="237" t="s">
        <v>990</v>
      </c>
      <c r="G93" s="236"/>
      <c r="H93" s="217" t="s">
        <v>1021</v>
      </c>
      <c r="I93" s="217" t="s">
        <v>1022</v>
      </c>
      <c r="J93" s="217"/>
      <c r="K93" s="229"/>
    </row>
    <row r="94" spans="2:11" s="1" customFormat="1" ht="15" customHeight="1">
      <c r="B94" s="238"/>
      <c r="C94" s="217" t="s">
        <v>1023</v>
      </c>
      <c r="D94" s="217"/>
      <c r="E94" s="217"/>
      <c r="F94" s="237" t="s">
        <v>990</v>
      </c>
      <c r="G94" s="236"/>
      <c r="H94" s="217" t="s">
        <v>1024</v>
      </c>
      <c r="I94" s="217" t="s">
        <v>1025</v>
      </c>
      <c r="J94" s="217"/>
      <c r="K94" s="229"/>
    </row>
    <row r="95" spans="2:11" s="1" customFormat="1" ht="15" customHeight="1">
      <c r="B95" s="238"/>
      <c r="C95" s="217" t="s">
        <v>1026</v>
      </c>
      <c r="D95" s="217"/>
      <c r="E95" s="217"/>
      <c r="F95" s="237" t="s">
        <v>990</v>
      </c>
      <c r="G95" s="236"/>
      <c r="H95" s="217" t="s">
        <v>1026</v>
      </c>
      <c r="I95" s="217" t="s">
        <v>1025</v>
      </c>
      <c r="J95" s="217"/>
      <c r="K95" s="229"/>
    </row>
    <row r="96" spans="2:11" s="1" customFormat="1" ht="15" customHeight="1">
      <c r="B96" s="238"/>
      <c r="C96" s="217" t="s">
        <v>37</v>
      </c>
      <c r="D96" s="217"/>
      <c r="E96" s="217"/>
      <c r="F96" s="237" t="s">
        <v>990</v>
      </c>
      <c r="G96" s="236"/>
      <c r="H96" s="217" t="s">
        <v>1027</v>
      </c>
      <c r="I96" s="217" t="s">
        <v>1025</v>
      </c>
      <c r="J96" s="217"/>
      <c r="K96" s="229"/>
    </row>
    <row r="97" spans="2:11" s="1" customFormat="1" ht="15" customHeight="1">
      <c r="B97" s="238"/>
      <c r="C97" s="217" t="s">
        <v>47</v>
      </c>
      <c r="D97" s="217"/>
      <c r="E97" s="217"/>
      <c r="F97" s="237" t="s">
        <v>990</v>
      </c>
      <c r="G97" s="236"/>
      <c r="H97" s="217" t="s">
        <v>1028</v>
      </c>
      <c r="I97" s="217" t="s">
        <v>1025</v>
      </c>
      <c r="J97" s="217"/>
      <c r="K97" s="229"/>
    </row>
    <row r="98" spans="2:11" s="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s="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s="1" customFormat="1" ht="18.75" customHeight="1">
      <c r="B100" s="224"/>
      <c r="C100" s="224"/>
      <c r="D100" s="224"/>
      <c r="E100" s="224"/>
      <c r="F100" s="224"/>
      <c r="G100" s="224"/>
      <c r="H100" s="224"/>
      <c r="I100" s="224"/>
      <c r="J100" s="224"/>
      <c r="K100" s="224"/>
    </row>
    <row r="101" spans="2:11" s="1" customFormat="1" ht="7.5" customHeight="1">
      <c r="B101" s="225"/>
      <c r="C101" s="226"/>
      <c r="D101" s="226"/>
      <c r="E101" s="226"/>
      <c r="F101" s="226"/>
      <c r="G101" s="226"/>
      <c r="H101" s="226"/>
      <c r="I101" s="226"/>
      <c r="J101" s="226"/>
      <c r="K101" s="227"/>
    </row>
    <row r="102" spans="2:11" s="1" customFormat="1" ht="45" customHeight="1">
      <c r="B102" s="228"/>
      <c r="C102" s="337" t="s">
        <v>1029</v>
      </c>
      <c r="D102" s="337"/>
      <c r="E102" s="337"/>
      <c r="F102" s="337"/>
      <c r="G102" s="337"/>
      <c r="H102" s="337"/>
      <c r="I102" s="337"/>
      <c r="J102" s="337"/>
      <c r="K102" s="229"/>
    </row>
    <row r="103" spans="2:11" s="1" customFormat="1" ht="17.25" customHeight="1">
      <c r="B103" s="228"/>
      <c r="C103" s="230" t="s">
        <v>984</v>
      </c>
      <c r="D103" s="230"/>
      <c r="E103" s="230"/>
      <c r="F103" s="230" t="s">
        <v>985</v>
      </c>
      <c r="G103" s="231"/>
      <c r="H103" s="230" t="s">
        <v>53</v>
      </c>
      <c r="I103" s="230" t="s">
        <v>56</v>
      </c>
      <c r="J103" s="230" t="s">
        <v>986</v>
      </c>
      <c r="K103" s="229"/>
    </row>
    <row r="104" spans="2:11" s="1" customFormat="1" ht="17.25" customHeight="1">
      <c r="B104" s="228"/>
      <c r="C104" s="232" t="s">
        <v>987</v>
      </c>
      <c r="D104" s="232"/>
      <c r="E104" s="232"/>
      <c r="F104" s="233" t="s">
        <v>988</v>
      </c>
      <c r="G104" s="234"/>
      <c r="H104" s="232"/>
      <c r="I104" s="232"/>
      <c r="J104" s="232" t="s">
        <v>989</v>
      </c>
      <c r="K104" s="229"/>
    </row>
    <row r="105" spans="2:11" s="1" customFormat="1" ht="5.25" customHeight="1">
      <c r="B105" s="228"/>
      <c r="C105" s="230"/>
      <c r="D105" s="230"/>
      <c r="E105" s="230"/>
      <c r="F105" s="230"/>
      <c r="G105" s="246"/>
      <c r="H105" s="230"/>
      <c r="I105" s="230"/>
      <c r="J105" s="230"/>
      <c r="K105" s="229"/>
    </row>
    <row r="106" spans="2:11" s="1" customFormat="1" ht="15" customHeight="1">
      <c r="B106" s="228"/>
      <c r="C106" s="217" t="s">
        <v>52</v>
      </c>
      <c r="D106" s="235"/>
      <c r="E106" s="235"/>
      <c r="F106" s="237" t="s">
        <v>990</v>
      </c>
      <c r="G106" s="246"/>
      <c r="H106" s="217" t="s">
        <v>1030</v>
      </c>
      <c r="I106" s="217" t="s">
        <v>992</v>
      </c>
      <c r="J106" s="217">
        <v>20</v>
      </c>
      <c r="K106" s="229"/>
    </row>
    <row r="107" spans="2:11" s="1" customFormat="1" ht="15" customHeight="1">
      <c r="B107" s="228"/>
      <c r="C107" s="217" t="s">
        <v>993</v>
      </c>
      <c r="D107" s="217"/>
      <c r="E107" s="217"/>
      <c r="F107" s="237" t="s">
        <v>990</v>
      </c>
      <c r="G107" s="217"/>
      <c r="H107" s="217" t="s">
        <v>1030</v>
      </c>
      <c r="I107" s="217" t="s">
        <v>992</v>
      </c>
      <c r="J107" s="217">
        <v>120</v>
      </c>
      <c r="K107" s="229"/>
    </row>
    <row r="108" spans="2:11" s="1" customFormat="1" ht="15" customHeight="1">
      <c r="B108" s="238"/>
      <c r="C108" s="217" t="s">
        <v>995</v>
      </c>
      <c r="D108" s="217"/>
      <c r="E108" s="217"/>
      <c r="F108" s="237" t="s">
        <v>996</v>
      </c>
      <c r="G108" s="217"/>
      <c r="H108" s="217" t="s">
        <v>1030</v>
      </c>
      <c r="I108" s="217" t="s">
        <v>992</v>
      </c>
      <c r="J108" s="217">
        <v>50</v>
      </c>
      <c r="K108" s="229"/>
    </row>
    <row r="109" spans="2:11" s="1" customFormat="1" ht="15" customHeight="1">
      <c r="B109" s="238"/>
      <c r="C109" s="217" t="s">
        <v>998</v>
      </c>
      <c r="D109" s="217"/>
      <c r="E109" s="217"/>
      <c r="F109" s="237" t="s">
        <v>990</v>
      </c>
      <c r="G109" s="217"/>
      <c r="H109" s="217" t="s">
        <v>1030</v>
      </c>
      <c r="I109" s="217" t="s">
        <v>1000</v>
      </c>
      <c r="J109" s="217"/>
      <c r="K109" s="229"/>
    </row>
    <row r="110" spans="2:11" s="1" customFormat="1" ht="15" customHeight="1">
      <c r="B110" s="238"/>
      <c r="C110" s="217" t="s">
        <v>1009</v>
      </c>
      <c r="D110" s="217"/>
      <c r="E110" s="217"/>
      <c r="F110" s="237" t="s">
        <v>996</v>
      </c>
      <c r="G110" s="217"/>
      <c r="H110" s="217" t="s">
        <v>1030</v>
      </c>
      <c r="I110" s="217" t="s">
        <v>992</v>
      </c>
      <c r="J110" s="217">
        <v>50</v>
      </c>
      <c r="K110" s="229"/>
    </row>
    <row r="111" spans="2:11" s="1" customFormat="1" ht="15" customHeight="1">
      <c r="B111" s="238"/>
      <c r="C111" s="217" t="s">
        <v>1017</v>
      </c>
      <c r="D111" s="217"/>
      <c r="E111" s="217"/>
      <c r="F111" s="237" t="s">
        <v>996</v>
      </c>
      <c r="G111" s="217"/>
      <c r="H111" s="217" t="s">
        <v>1030</v>
      </c>
      <c r="I111" s="217" t="s">
        <v>992</v>
      </c>
      <c r="J111" s="217">
        <v>50</v>
      </c>
      <c r="K111" s="229"/>
    </row>
    <row r="112" spans="2:11" s="1" customFormat="1" ht="15" customHeight="1">
      <c r="B112" s="238"/>
      <c r="C112" s="217" t="s">
        <v>1015</v>
      </c>
      <c r="D112" s="217"/>
      <c r="E112" s="217"/>
      <c r="F112" s="237" t="s">
        <v>996</v>
      </c>
      <c r="G112" s="217"/>
      <c r="H112" s="217" t="s">
        <v>1030</v>
      </c>
      <c r="I112" s="217" t="s">
        <v>992</v>
      </c>
      <c r="J112" s="217">
        <v>50</v>
      </c>
      <c r="K112" s="229"/>
    </row>
    <row r="113" spans="2:11" s="1" customFormat="1" ht="15" customHeight="1">
      <c r="B113" s="238"/>
      <c r="C113" s="217" t="s">
        <v>52</v>
      </c>
      <c r="D113" s="217"/>
      <c r="E113" s="217"/>
      <c r="F113" s="237" t="s">
        <v>990</v>
      </c>
      <c r="G113" s="217"/>
      <c r="H113" s="217" t="s">
        <v>1031</v>
      </c>
      <c r="I113" s="217" t="s">
        <v>992</v>
      </c>
      <c r="J113" s="217">
        <v>20</v>
      </c>
      <c r="K113" s="229"/>
    </row>
    <row r="114" spans="2:11" s="1" customFormat="1" ht="15" customHeight="1">
      <c r="B114" s="238"/>
      <c r="C114" s="217" t="s">
        <v>1032</v>
      </c>
      <c r="D114" s="217"/>
      <c r="E114" s="217"/>
      <c r="F114" s="237" t="s">
        <v>990</v>
      </c>
      <c r="G114" s="217"/>
      <c r="H114" s="217" t="s">
        <v>1033</v>
      </c>
      <c r="I114" s="217" t="s">
        <v>992</v>
      </c>
      <c r="J114" s="217">
        <v>120</v>
      </c>
      <c r="K114" s="229"/>
    </row>
    <row r="115" spans="2:11" s="1" customFormat="1" ht="15" customHeight="1">
      <c r="B115" s="238"/>
      <c r="C115" s="217" t="s">
        <v>37</v>
      </c>
      <c r="D115" s="217"/>
      <c r="E115" s="217"/>
      <c r="F115" s="237" t="s">
        <v>990</v>
      </c>
      <c r="G115" s="217"/>
      <c r="H115" s="217" t="s">
        <v>1034</v>
      </c>
      <c r="I115" s="217" t="s">
        <v>1025</v>
      </c>
      <c r="J115" s="217"/>
      <c r="K115" s="229"/>
    </row>
    <row r="116" spans="2:11" s="1" customFormat="1" ht="15" customHeight="1">
      <c r="B116" s="238"/>
      <c r="C116" s="217" t="s">
        <v>47</v>
      </c>
      <c r="D116" s="217"/>
      <c r="E116" s="217"/>
      <c r="F116" s="237" t="s">
        <v>990</v>
      </c>
      <c r="G116" s="217"/>
      <c r="H116" s="217" t="s">
        <v>1035</v>
      </c>
      <c r="I116" s="217" t="s">
        <v>1025</v>
      </c>
      <c r="J116" s="217"/>
      <c r="K116" s="229"/>
    </row>
    <row r="117" spans="2:11" s="1" customFormat="1" ht="15" customHeight="1">
      <c r="B117" s="238"/>
      <c r="C117" s="217" t="s">
        <v>56</v>
      </c>
      <c r="D117" s="217"/>
      <c r="E117" s="217"/>
      <c r="F117" s="237" t="s">
        <v>990</v>
      </c>
      <c r="G117" s="217"/>
      <c r="H117" s="217" t="s">
        <v>1036</v>
      </c>
      <c r="I117" s="217" t="s">
        <v>1037</v>
      </c>
      <c r="J117" s="217"/>
      <c r="K117" s="229"/>
    </row>
    <row r="118" spans="2:11" s="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s="1" customFormat="1" ht="18.75" customHeight="1">
      <c r="B119" s="248"/>
      <c r="C119" s="214"/>
      <c r="D119" s="214"/>
      <c r="E119" s="214"/>
      <c r="F119" s="249"/>
      <c r="G119" s="214"/>
      <c r="H119" s="214"/>
      <c r="I119" s="214"/>
      <c r="J119" s="214"/>
      <c r="K119" s="248"/>
    </row>
    <row r="120" spans="2:11" s="1" customFormat="1" ht="18.75" customHeight="1">
      <c r="B120" s="224"/>
      <c r="C120" s="224"/>
      <c r="D120" s="224"/>
      <c r="E120" s="224"/>
      <c r="F120" s="224"/>
      <c r="G120" s="224"/>
      <c r="H120" s="224"/>
      <c r="I120" s="224"/>
      <c r="J120" s="224"/>
      <c r="K120" s="224"/>
    </row>
    <row r="121" spans="2:11" s="1" customFormat="1" ht="7.5" customHeight="1">
      <c r="B121" s="250"/>
      <c r="C121" s="251"/>
      <c r="D121" s="251"/>
      <c r="E121" s="251"/>
      <c r="F121" s="251"/>
      <c r="G121" s="251"/>
      <c r="H121" s="251"/>
      <c r="I121" s="251"/>
      <c r="J121" s="251"/>
      <c r="K121" s="252"/>
    </row>
    <row r="122" spans="2:11" s="1" customFormat="1" ht="45" customHeight="1">
      <c r="B122" s="253"/>
      <c r="C122" s="336" t="s">
        <v>1038</v>
      </c>
      <c r="D122" s="336"/>
      <c r="E122" s="336"/>
      <c r="F122" s="336"/>
      <c r="G122" s="336"/>
      <c r="H122" s="336"/>
      <c r="I122" s="336"/>
      <c r="J122" s="336"/>
      <c r="K122" s="254"/>
    </row>
    <row r="123" spans="2:11" s="1" customFormat="1" ht="17.25" customHeight="1">
      <c r="B123" s="255"/>
      <c r="C123" s="230" t="s">
        <v>984</v>
      </c>
      <c r="D123" s="230"/>
      <c r="E123" s="230"/>
      <c r="F123" s="230" t="s">
        <v>985</v>
      </c>
      <c r="G123" s="231"/>
      <c r="H123" s="230" t="s">
        <v>53</v>
      </c>
      <c r="I123" s="230" t="s">
        <v>56</v>
      </c>
      <c r="J123" s="230" t="s">
        <v>986</v>
      </c>
      <c r="K123" s="256"/>
    </row>
    <row r="124" spans="2:11" s="1" customFormat="1" ht="17.25" customHeight="1">
      <c r="B124" s="255"/>
      <c r="C124" s="232" t="s">
        <v>987</v>
      </c>
      <c r="D124" s="232"/>
      <c r="E124" s="232"/>
      <c r="F124" s="233" t="s">
        <v>988</v>
      </c>
      <c r="G124" s="234"/>
      <c r="H124" s="232"/>
      <c r="I124" s="232"/>
      <c r="J124" s="232" t="s">
        <v>989</v>
      </c>
      <c r="K124" s="256"/>
    </row>
    <row r="125" spans="2:11" s="1" customFormat="1" ht="5.25" customHeight="1">
      <c r="B125" s="257"/>
      <c r="C125" s="235"/>
      <c r="D125" s="235"/>
      <c r="E125" s="235"/>
      <c r="F125" s="235"/>
      <c r="G125" s="217"/>
      <c r="H125" s="235"/>
      <c r="I125" s="235"/>
      <c r="J125" s="235"/>
      <c r="K125" s="258"/>
    </row>
    <row r="126" spans="2:11" s="1" customFormat="1" ht="15" customHeight="1">
      <c r="B126" s="257"/>
      <c r="C126" s="217" t="s">
        <v>993</v>
      </c>
      <c r="D126" s="235"/>
      <c r="E126" s="235"/>
      <c r="F126" s="237" t="s">
        <v>990</v>
      </c>
      <c r="G126" s="217"/>
      <c r="H126" s="217" t="s">
        <v>1030</v>
      </c>
      <c r="I126" s="217" t="s">
        <v>992</v>
      </c>
      <c r="J126" s="217">
        <v>120</v>
      </c>
      <c r="K126" s="259"/>
    </row>
    <row r="127" spans="2:11" s="1" customFormat="1" ht="15" customHeight="1">
      <c r="B127" s="257"/>
      <c r="C127" s="217" t="s">
        <v>1039</v>
      </c>
      <c r="D127" s="217"/>
      <c r="E127" s="217"/>
      <c r="F127" s="237" t="s">
        <v>990</v>
      </c>
      <c r="G127" s="217"/>
      <c r="H127" s="217" t="s">
        <v>1040</v>
      </c>
      <c r="I127" s="217" t="s">
        <v>992</v>
      </c>
      <c r="J127" s="217" t="s">
        <v>1041</v>
      </c>
      <c r="K127" s="259"/>
    </row>
    <row r="128" spans="2:11" s="1" customFormat="1" ht="15" customHeight="1">
      <c r="B128" s="257"/>
      <c r="C128" s="217" t="s">
        <v>938</v>
      </c>
      <c r="D128" s="217"/>
      <c r="E128" s="217"/>
      <c r="F128" s="237" t="s">
        <v>990</v>
      </c>
      <c r="G128" s="217"/>
      <c r="H128" s="217" t="s">
        <v>1042</v>
      </c>
      <c r="I128" s="217" t="s">
        <v>992</v>
      </c>
      <c r="J128" s="217" t="s">
        <v>1041</v>
      </c>
      <c r="K128" s="259"/>
    </row>
    <row r="129" spans="2:11" s="1" customFormat="1" ht="15" customHeight="1">
      <c r="B129" s="257"/>
      <c r="C129" s="217" t="s">
        <v>1001</v>
      </c>
      <c r="D129" s="217"/>
      <c r="E129" s="217"/>
      <c r="F129" s="237" t="s">
        <v>996</v>
      </c>
      <c r="G129" s="217"/>
      <c r="H129" s="217" t="s">
        <v>1002</v>
      </c>
      <c r="I129" s="217" t="s">
        <v>992</v>
      </c>
      <c r="J129" s="217">
        <v>15</v>
      </c>
      <c r="K129" s="259"/>
    </row>
    <row r="130" spans="2:11" s="1" customFormat="1" ht="15" customHeight="1">
      <c r="B130" s="257"/>
      <c r="C130" s="239" t="s">
        <v>1003</v>
      </c>
      <c r="D130" s="239"/>
      <c r="E130" s="239"/>
      <c r="F130" s="240" t="s">
        <v>996</v>
      </c>
      <c r="G130" s="239"/>
      <c r="H130" s="239" t="s">
        <v>1004</v>
      </c>
      <c r="I130" s="239" t="s">
        <v>992</v>
      </c>
      <c r="J130" s="239">
        <v>15</v>
      </c>
      <c r="K130" s="259"/>
    </row>
    <row r="131" spans="2:11" s="1" customFormat="1" ht="15" customHeight="1">
      <c r="B131" s="257"/>
      <c r="C131" s="239" t="s">
        <v>1005</v>
      </c>
      <c r="D131" s="239"/>
      <c r="E131" s="239"/>
      <c r="F131" s="240" t="s">
        <v>996</v>
      </c>
      <c r="G131" s="239"/>
      <c r="H131" s="239" t="s">
        <v>1006</v>
      </c>
      <c r="I131" s="239" t="s">
        <v>992</v>
      </c>
      <c r="J131" s="239">
        <v>20</v>
      </c>
      <c r="K131" s="259"/>
    </row>
    <row r="132" spans="2:11" s="1" customFormat="1" ht="15" customHeight="1">
      <c r="B132" s="257"/>
      <c r="C132" s="239" t="s">
        <v>1007</v>
      </c>
      <c r="D132" s="239"/>
      <c r="E132" s="239"/>
      <c r="F132" s="240" t="s">
        <v>996</v>
      </c>
      <c r="G132" s="239"/>
      <c r="H132" s="239" t="s">
        <v>1008</v>
      </c>
      <c r="I132" s="239" t="s">
        <v>992</v>
      </c>
      <c r="J132" s="239">
        <v>20</v>
      </c>
      <c r="K132" s="259"/>
    </row>
    <row r="133" spans="2:11" s="1" customFormat="1" ht="15" customHeight="1">
      <c r="B133" s="257"/>
      <c r="C133" s="217" t="s">
        <v>995</v>
      </c>
      <c r="D133" s="217"/>
      <c r="E133" s="217"/>
      <c r="F133" s="237" t="s">
        <v>996</v>
      </c>
      <c r="G133" s="217"/>
      <c r="H133" s="217" t="s">
        <v>1030</v>
      </c>
      <c r="I133" s="217" t="s">
        <v>992</v>
      </c>
      <c r="J133" s="217">
        <v>50</v>
      </c>
      <c r="K133" s="259"/>
    </row>
    <row r="134" spans="2:11" s="1" customFormat="1" ht="15" customHeight="1">
      <c r="B134" s="257"/>
      <c r="C134" s="217" t="s">
        <v>1009</v>
      </c>
      <c r="D134" s="217"/>
      <c r="E134" s="217"/>
      <c r="F134" s="237" t="s">
        <v>996</v>
      </c>
      <c r="G134" s="217"/>
      <c r="H134" s="217" t="s">
        <v>1030</v>
      </c>
      <c r="I134" s="217" t="s">
        <v>992</v>
      </c>
      <c r="J134" s="217">
        <v>50</v>
      </c>
      <c r="K134" s="259"/>
    </row>
    <row r="135" spans="2:11" s="1" customFormat="1" ht="15" customHeight="1">
      <c r="B135" s="257"/>
      <c r="C135" s="217" t="s">
        <v>1015</v>
      </c>
      <c r="D135" s="217"/>
      <c r="E135" s="217"/>
      <c r="F135" s="237" t="s">
        <v>996</v>
      </c>
      <c r="G135" s="217"/>
      <c r="H135" s="217" t="s">
        <v>1030</v>
      </c>
      <c r="I135" s="217" t="s">
        <v>992</v>
      </c>
      <c r="J135" s="217">
        <v>50</v>
      </c>
      <c r="K135" s="259"/>
    </row>
    <row r="136" spans="2:11" s="1" customFormat="1" ht="15" customHeight="1">
      <c r="B136" s="257"/>
      <c r="C136" s="217" t="s">
        <v>1017</v>
      </c>
      <c r="D136" s="217"/>
      <c r="E136" s="217"/>
      <c r="F136" s="237" t="s">
        <v>996</v>
      </c>
      <c r="G136" s="217"/>
      <c r="H136" s="217" t="s">
        <v>1030</v>
      </c>
      <c r="I136" s="217" t="s">
        <v>992</v>
      </c>
      <c r="J136" s="217">
        <v>50</v>
      </c>
      <c r="K136" s="259"/>
    </row>
    <row r="137" spans="2:11" s="1" customFormat="1" ht="15" customHeight="1">
      <c r="B137" s="257"/>
      <c r="C137" s="217" t="s">
        <v>1018</v>
      </c>
      <c r="D137" s="217"/>
      <c r="E137" s="217"/>
      <c r="F137" s="237" t="s">
        <v>996</v>
      </c>
      <c r="G137" s="217"/>
      <c r="H137" s="217" t="s">
        <v>1043</v>
      </c>
      <c r="I137" s="217" t="s">
        <v>992</v>
      </c>
      <c r="J137" s="217">
        <v>255</v>
      </c>
      <c r="K137" s="259"/>
    </row>
    <row r="138" spans="2:11" s="1" customFormat="1" ht="15" customHeight="1">
      <c r="B138" s="257"/>
      <c r="C138" s="217" t="s">
        <v>1020</v>
      </c>
      <c r="D138" s="217"/>
      <c r="E138" s="217"/>
      <c r="F138" s="237" t="s">
        <v>990</v>
      </c>
      <c r="G138" s="217"/>
      <c r="H138" s="217" t="s">
        <v>1044</v>
      </c>
      <c r="I138" s="217" t="s">
        <v>1022</v>
      </c>
      <c r="J138" s="217"/>
      <c r="K138" s="259"/>
    </row>
    <row r="139" spans="2:11" s="1" customFormat="1" ht="15" customHeight="1">
      <c r="B139" s="257"/>
      <c r="C139" s="217" t="s">
        <v>1023</v>
      </c>
      <c r="D139" s="217"/>
      <c r="E139" s="217"/>
      <c r="F139" s="237" t="s">
        <v>990</v>
      </c>
      <c r="G139" s="217"/>
      <c r="H139" s="217" t="s">
        <v>1045</v>
      </c>
      <c r="I139" s="217" t="s">
        <v>1025</v>
      </c>
      <c r="J139" s="217"/>
      <c r="K139" s="259"/>
    </row>
    <row r="140" spans="2:11" s="1" customFormat="1" ht="15" customHeight="1">
      <c r="B140" s="257"/>
      <c r="C140" s="217" t="s">
        <v>1026</v>
      </c>
      <c r="D140" s="217"/>
      <c r="E140" s="217"/>
      <c r="F140" s="237" t="s">
        <v>990</v>
      </c>
      <c r="G140" s="217"/>
      <c r="H140" s="217" t="s">
        <v>1026</v>
      </c>
      <c r="I140" s="217" t="s">
        <v>1025</v>
      </c>
      <c r="J140" s="217"/>
      <c r="K140" s="259"/>
    </row>
    <row r="141" spans="2:11" s="1" customFormat="1" ht="15" customHeight="1">
      <c r="B141" s="257"/>
      <c r="C141" s="217" t="s">
        <v>37</v>
      </c>
      <c r="D141" s="217"/>
      <c r="E141" s="217"/>
      <c r="F141" s="237" t="s">
        <v>990</v>
      </c>
      <c r="G141" s="217"/>
      <c r="H141" s="217" t="s">
        <v>1046</v>
      </c>
      <c r="I141" s="217" t="s">
        <v>1025</v>
      </c>
      <c r="J141" s="217"/>
      <c r="K141" s="259"/>
    </row>
    <row r="142" spans="2:11" s="1" customFormat="1" ht="15" customHeight="1">
      <c r="B142" s="257"/>
      <c r="C142" s="217" t="s">
        <v>1047</v>
      </c>
      <c r="D142" s="217"/>
      <c r="E142" s="217"/>
      <c r="F142" s="237" t="s">
        <v>990</v>
      </c>
      <c r="G142" s="217"/>
      <c r="H142" s="217" t="s">
        <v>1048</v>
      </c>
      <c r="I142" s="217" t="s">
        <v>1025</v>
      </c>
      <c r="J142" s="217"/>
      <c r="K142" s="259"/>
    </row>
    <row r="143" spans="2:11" s="1" customFormat="1" ht="15" customHeight="1">
      <c r="B143" s="260"/>
      <c r="C143" s="261"/>
      <c r="D143" s="261"/>
      <c r="E143" s="261"/>
      <c r="F143" s="261"/>
      <c r="G143" s="261"/>
      <c r="H143" s="261"/>
      <c r="I143" s="261"/>
      <c r="J143" s="261"/>
      <c r="K143" s="262"/>
    </row>
    <row r="144" spans="2:11" s="1" customFormat="1" ht="18.75" customHeight="1">
      <c r="B144" s="214"/>
      <c r="C144" s="214"/>
      <c r="D144" s="214"/>
      <c r="E144" s="214"/>
      <c r="F144" s="249"/>
      <c r="G144" s="214"/>
      <c r="H144" s="214"/>
      <c r="I144" s="214"/>
      <c r="J144" s="214"/>
      <c r="K144" s="214"/>
    </row>
    <row r="145" spans="2:11" s="1" customFormat="1" ht="18.75" customHeight="1">
      <c r="B145" s="224"/>
      <c r="C145" s="224"/>
      <c r="D145" s="224"/>
      <c r="E145" s="224"/>
      <c r="F145" s="224"/>
      <c r="G145" s="224"/>
      <c r="H145" s="224"/>
      <c r="I145" s="224"/>
      <c r="J145" s="224"/>
      <c r="K145" s="224"/>
    </row>
    <row r="146" spans="2:11" s="1" customFormat="1" ht="7.5" customHeight="1">
      <c r="B146" s="225"/>
      <c r="C146" s="226"/>
      <c r="D146" s="226"/>
      <c r="E146" s="226"/>
      <c r="F146" s="226"/>
      <c r="G146" s="226"/>
      <c r="H146" s="226"/>
      <c r="I146" s="226"/>
      <c r="J146" s="226"/>
      <c r="K146" s="227"/>
    </row>
    <row r="147" spans="2:11" s="1" customFormat="1" ht="45" customHeight="1">
      <c r="B147" s="228"/>
      <c r="C147" s="337" t="s">
        <v>1049</v>
      </c>
      <c r="D147" s="337"/>
      <c r="E147" s="337"/>
      <c r="F147" s="337"/>
      <c r="G147" s="337"/>
      <c r="H147" s="337"/>
      <c r="I147" s="337"/>
      <c r="J147" s="337"/>
      <c r="K147" s="229"/>
    </row>
    <row r="148" spans="2:11" s="1" customFormat="1" ht="17.25" customHeight="1">
      <c r="B148" s="228"/>
      <c r="C148" s="230" t="s">
        <v>984</v>
      </c>
      <c r="D148" s="230"/>
      <c r="E148" s="230"/>
      <c r="F148" s="230" t="s">
        <v>985</v>
      </c>
      <c r="G148" s="231"/>
      <c r="H148" s="230" t="s">
        <v>53</v>
      </c>
      <c r="I148" s="230" t="s">
        <v>56</v>
      </c>
      <c r="J148" s="230" t="s">
        <v>986</v>
      </c>
      <c r="K148" s="229"/>
    </row>
    <row r="149" spans="2:11" s="1" customFormat="1" ht="17.25" customHeight="1">
      <c r="B149" s="228"/>
      <c r="C149" s="232" t="s">
        <v>987</v>
      </c>
      <c r="D149" s="232"/>
      <c r="E149" s="232"/>
      <c r="F149" s="233" t="s">
        <v>988</v>
      </c>
      <c r="G149" s="234"/>
      <c r="H149" s="232"/>
      <c r="I149" s="232"/>
      <c r="J149" s="232" t="s">
        <v>989</v>
      </c>
      <c r="K149" s="229"/>
    </row>
    <row r="150" spans="2:11" s="1" customFormat="1" ht="5.25" customHeight="1">
      <c r="B150" s="238"/>
      <c r="C150" s="235"/>
      <c r="D150" s="235"/>
      <c r="E150" s="235"/>
      <c r="F150" s="235"/>
      <c r="G150" s="236"/>
      <c r="H150" s="235"/>
      <c r="I150" s="235"/>
      <c r="J150" s="235"/>
      <c r="K150" s="259"/>
    </row>
    <row r="151" spans="2:11" s="1" customFormat="1" ht="15" customHeight="1">
      <c r="B151" s="238"/>
      <c r="C151" s="263" t="s">
        <v>993</v>
      </c>
      <c r="D151" s="217"/>
      <c r="E151" s="217"/>
      <c r="F151" s="264" t="s">
        <v>990</v>
      </c>
      <c r="G151" s="217"/>
      <c r="H151" s="263" t="s">
        <v>1030</v>
      </c>
      <c r="I151" s="263" t="s">
        <v>992</v>
      </c>
      <c r="J151" s="263">
        <v>120</v>
      </c>
      <c r="K151" s="259"/>
    </row>
    <row r="152" spans="2:11" s="1" customFormat="1" ht="15" customHeight="1">
      <c r="B152" s="238"/>
      <c r="C152" s="263" t="s">
        <v>1039</v>
      </c>
      <c r="D152" s="217"/>
      <c r="E152" s="217"/>
      <c r="F152" s="264" t="s">
        <v>990</v>
      </c>
      <c r="G152" s="217"/>
      <c r="H152" s="263" t="s">
        <v>1050</v>
      </c>
      <c r="I152" s="263" t="s">
        <v>992</v>
      </c>
      <c r="J152" s="263" t="s">
        <v>1041</v>
      </c>
      <c r="K152" s="259"/>
    </row>
    <row r="153" spans="2:11" s="1" customFormat="1" ht="15" customHeight="1">
      <c r="B153" s="238"/>
      <c r="C153" s="263" t="s">
        <v>938</v>
      </c>
      <c r="D153" s="217"/>
      <c r="E153" s="217"/>
      <c r="F153" s="264" t="s">
        <v>990</v>
      </c>
      <c r="G153" s="217"/>
      <c r="H153" s="263" t="s">
        <v>1051</v>
      </c>
      <c r="I153" s="263" t="s">
        <v>992</v>
      </c>
      <c r="J153" s="263" t="s">
        <v>1041</v>
      </c>
      <c r="K153" s="259"/>
    </row>
    <row r="154" spans="2:11" s="1" customFormat="1" ht="15" customHeight="1">
      <c r="B154" s="238"/>
      <c r="C154" s="263" t="s">
        <v>995</v>
      </c>
      <c r="D154" s="217"/>
      <c r="E154" s="217"/>
      <c r="F154" s="264" t="s">
        <v>996</v>
      </c>
      <c r="G154" s="217"/>
      <c r="H154" s="263" t="s">
        <v>1030</v>
      </c>
      <c r="I154" s="263" t="s">
        <v>992</v>
      </c>
      <c r="J154" s="263">
        <v>50</v>
      </c>
      <c r="K154" s="259"/>
    </row>
    <row r="155" spans="2:11" s="1" customFormat="1" ht="15" customHeight="1">
      <c r="B155" s="238"/>
      <c r="C155" s="263" t="s">
        <v>998</v>
      </c>
      <c r="D155" s="217"/>
      <c r="E155" s="217"/>
      <c r="F155" s="264" t="s">
        <v>990</v>
      </c>
      <c r="G155" s="217"/>
      <c r="H155" s="263" t="s">
        <v>1030</v>
      </c>
      <c r="I155" s="263" t="s">
        <v>1000</v>
      </c>
      <c r="J155" s="263"/>
      <c r="K155" s="259"/>
    </row>
    <row r="156" spans="2:11" s="1" customFormat="1" ht="15" customHeight="1">
      <c r="B156" s="238"/>
      <c r="C156" s="263" t="s">
        <v>1009</v>
      </c>
      <c r="D156" s="217"/>
      <c r="E156" s="217"/>
      <c r="F156" s="264" t="s">
        <v>996</v>
      </c>
      <c r="G156" s="217"/>
      <c r="H156" s="263" t="s">
        <v>1030</v>
      </c>
      <c r="I156" s="263" t="s">
        <v>992</v>
      </c>
      <c r="J156" s="263">
        <v>50</v>
      </c>
      <c r="K156" s="259"/>
    </row>
    <row r="157" spans="2:11" s="1" customFormat="1" ht="15" customHeight="1">
      <c r="B157" s="238"/>
      <c r="C157" s="263" t="s">
        <v>1017</v>
      </c>
      <c r="D157" s="217"/>
      <c r="E157" s="217"/>
      <c r="F157" s="264" t="s">
        <v>996</v>
      </c>
      <c r="G157" s="217"/>
      <c r="H157" s="263" t="s">
        <v>1030</v>
      </c>
      <c r="I157" s="263" t="s">
        <v>992</v>
      </c>
      <c r="J157" s="263">
        <v>50</v>
      </c>
      <c r="K157" s="259"/>
    </row>
    <row r="158" spans="2:11" s="1" customFormat="1" ht="15" customHeight="1">
      <c r="B158" s="238"/>
      <c r="C158" s="263" t="s">
        <v>1015</v>
      </c>
      <c r="D158" s="217"/>
      <c r="E158" s="217"/>
      <c r="F158" s="264" t="s">
        <v>996</v>
      </c>
      <c r="G158" s="217"/>
      <c r="H158" s="263" t="s">
        <v>1030</v>
      </c>
      <c r="I158" s="263" t="s">
        <v>992</v>
      </c>
      <c r="J158" s="263">
        <v>50</v>
      </c>
      <c r="K158" s="259"/>
    </row>
    <row r="159" spans="2:11" s="1" customFormat="1" ht="15" customHeight="1">
      <c r="B159" s="238"/>
      <c r="C159" s="263" t="s">
        <v>119</v>
      </c>
      <c r="D159" s="217"/>
      <c r="E159" s="217"/>
      <c r="F159" s="264" t="s">
        <v>990</v>
      </c>
      <c r="G159" s="217"/>
      <c r="H159" s="263" t="s">
        <v>1052</v>
      </c>
      <c r="I159" s="263" t="s">
        <v>992</v>
      </c>
      <c r="J159" s="263" t="s">
        <v>1053</v>
      </c>
      <c r="K159" s="259"/>
    </row>
    <row r="160" spans="2:11" s="1" customFormat="1" ht="15" customHeight="1">
      <c r="B160" s="238"/>
      <c r="C160" s="263" t="s">
        <v>1054</v>
      </c>
      <c r="D160" s="217"/>
      <c r="E160" s="217"/>
      <c r="F160" s="264" t="s">
        <v>990</v>
      </c>
      <c r="G160" s="217"/>
      <c r="H160" s="263" t="s">
        <v>1055</v>
      </c>
      <c r="I160" s="263" t="s">
        <v>1025</v>
      </c>
      <c r="J160" s="263"/>
      <c r="K160" s="259"/>
    </row>
    <row r="161" spans="2:11" s="1" customFormat="1" ht="15" customHeight="1">
      <c r="B161" s="265"/>
      <c r="C161" s="247"/>
      <c r="D161" s="247"/>
      <c r="E161" s="247"/>
      <c r="F161" s="247"/>
      <c r="G161" s="247"/>
      <c r="H161" s="247"/>
      <c r="I161" s="247"/>
      <c r="J161" s="247"/>
      <c r="K161" s="266"/>
    </row>
    <row r="162" spans="2:11" s="1" customFormat="1" ht="18.75" customHeight="1">
      <c r="B162" s="214"/>
      <c r="C162" s="217"/>
      <c r="D162" s="217"/>
      <c r="E162" s="217"/>
      <c r="F162" s="237"/>
      <c r="G162" s="217"/>
      <c r="H162" s="217"/>
      <c r="I162" s="217"/>
      <c r="J162" s="217"/>
      <c r="K162" s="214"/>
    </row>
    <row r="163" spans="2:11" s="1" customFormat="1" ht="18.75" customHeight="1">
      <c r="B163" s="224"/>
      <c r="C163" s="224"/>
      <c r="D163" s="224"/>
      <c r="E163" s="224"/>
      <c r="F163" s="224"/>
      <c r="G163" s="224"/>
      <c r="H163" s="224"/>
      <c r="I163" s="224"/>
      <c r="J163" s="224"/>
      <c r="K163" s="224"/>
    </row>
    <row r="164" spans="2:11" s="1" customFormat="1" ht="7.5" customHeight="1">
      <c r="B164" s="206"/>
      <c r="C164" s="207"/>
      <c r="D164" s="207"/>
      <c r="E164" s="207"/>
      <c r="F164" s="207"/>
      <c r="G164" s="207"/>
      <c r="H164" s="207"/>
      <c r="I164" s="207"/>
      <c r="J164" s="207"/>
      <c r="K164" s="208"/>
    </row>
    <row r="165" spans="2:11" s="1" customFormat="1" ht="45" customHeight="1">
      <c r="B165" s="209"/>
      <c r="C165" s="336" t="s">
        <v>1056</v>
      </c>
      <c r="D165" s="336"/>
      <c r="E165" s="336"/>
      <c r="F165" s="336"/>
      <c r="G165" s="336"/>
      <c r="H165" s="336"/>
      <c r="I165" s="336"/>
      <c r="J165" s="336"/>
      <c r="K165" s="210"/>
    </row>
    <row r="166" spans="2:11" s="1" customFormat="1" ht="17.25" customHeight="1">
      <c r="B166" s="209"/>
      <c r="C166" s="230" t="s">
        <v>984</v>
      </c>
      <c r="D166" s="230"/>
      <c r="E166" s="230"/>
      <c r="F166" s="230" t="s">
        <v>985</v>
      </c>
      <c r="G166" s="267"/>
      <c r="H166" s="268" t="s">
        <v>53</v>
      </c>
      <c r="I166" s="268" t="s">
        <v>56</v>
      </c>
      <c r="J166" s="230" t="s">
        <v>986</v>
      </c>
      <c r="K166" s="210"/>
    </row>
    <row r="167" spans="2:11" s="1" customFormat="1" ht="17.25" customHeight="1">
      <c r="B167" s="211"/>
      <c r="C167" s="232" t="s">
        <v>987</v>
      </c>
      <c r="D167" s="232"/>
      <c r="E167" s="232"/>
      <c r="F167" s="233" t="s">
        <v>988</v>
      </c>
      <c r="G167" s="269"/>
      <c r="H167" s="270"/>
      <c r="I167" s="270"/>
      <c r="J167" s="232" t="s">
        <v>989</v>
      </c>
      <c r="K167" s="212"/>
    </row>
    <row r="168" spans="2:11" s="1" customFormat="1" ht="5.25" customHeight="1">
      <c r="B168" s="238"/>
      <c r="C168" s="235"/>
      <c r="D168" s="235"/>
      <c r="E168" s="235"/>
      <c r="F168" s="235"/>
      <c r="G168" s="236"/>
      <c r="H168" s="235"/>
      <c r="I168" s="235"/>
      <c r="J168" s="235"/>
      <c r="K168" s="259"/>
    </row>
    <row r="169" spans="2:11" s="1" customFormat="1" ht="15" customHeight="1">
      <c r="B169" s="238"/>
      <c r="C169" s="217" t="s">
        <v>993</v>
      </c>
      <c r="D169" s="217"/>
      <c r="E169" s="217"/>
      <c r="F169" s="237" t="s">
        <v>990</v>
      </c>
      <c r="G169" s="217"/>
      <c r="H169" s="217" t="s">
        <v>1030</v>
      </c>
      <c r="I169" s="217" t="s">
        <v>992</v>
      </c>
      <c r="J169" s="217">
        <v>120</v>
      </c>
      <c r="K169" s="259"/>
    </row>
    <row r="170" spans="2:11" s="1" customFormat="1" ht="15" customHeight="1">
      <c r="B170" s="238"/>
      <c r="C170" s="217" t="s">
        <v>1039</v>
      </c>
      <c r="D170" s="217"/>
      <c r="E170" s="217"/>
      <c r="F170" s="237" t="s">
        <v>990</v>
      </c>
      <c r="G170" s="217"/>
      <c r="H170" s="217" t="s">
        <v>1040</v>
      </c>
      <c r="I170" s="217" t="s">
        <v>992</v>
      </c>
      <c r="J170" s="217" t="s">
        <v>1041</v>
      </c>
      <c r="K170" s="259"/>
    </row>
    <row r="171" spans="2:11" s="1" customFormat="1" ht="15" customHeight="1">
      <c r="B171" s="238"/>
      <c r="C171" s="217" t="s">
        <v>938</v>
      </c>
      <c r="D171" s="217"/>
      <c r="E171" s="217"/>
      <c r="F171" s="237" t="s">
        <v>990</v>
      </c>
      <c r="G171" s="217"/>
      <c r="H171" s="217" t="s">
        <v>1057</v>
      </c>
      <c r="I171" s="217" t="s">
        <v>992</v>
      </c>
      <c r="J171" s="217" t="s">
        <v>1041</v>
      </c>
      <c r="K171" s="259"/>
    </row>
    <row r="172" spans="2:11" s="1" customFormat="1" ht="15" customHeight="1">
      <c r="B172" s="238"/>
      <c r="C172" s="217" t="s">
        <v>995</v>
      </c>
      <c r="D172" s="217"/>
      <c r="E172" s="217"/>
      <c r="F172" s="237" t="s">
        <v>996</v>
      </c>
      <c r="G172" s="217"/>
      <c r="H172" s="217" t="s">
        <v>1057</v>
      </c>
      <c r="I172" s="217" t="s">
        <v>992</v>
      </c>
      <c r="J172" s="217">
        <v>50</v>
      </c>
      <c r="K172" s="259"/>
    </row>
    <row r="173" spans="2:11" s="1" customFormat="1" ht="15" customHeight="1">
      <c r="B173" s="238"/>
      <c r="C173" s="217" t="s">
        <v>998</v>
      </c>
      <c r="D173" s="217"/>
      <c r="E173" s="217"/>
      <c r="F173" s="237" t="s">
        <v>990</v>
      </c>
      <c r="G173" s="217"/>
      <c r="H173" s="217" t="s">
        <v>1057</v>
      </c>
      <c r="I173" s="217" t="s">
        <v>1000</v>
      </c>
      <c r="J173" s="217"/>
      <c r="K173" s="259"/>
    </row>
    <row r="174" spans="2:11" s="1" customFormat="1" ht="15" customHeight="1">
      <c r="B174" s="238"/>
      <c r="C174" s="217" t="s">
        <v>1009</v>
      </c>
      <c r="D174" s="217"/>
      <c r="E174" s="217"/>
      <c r="F174" s="237" t="s">
        <v>996</v>
      </c>
      <c r="G174" s="217"/>
      <c r="H174" s="217" t="s">
        <v>1057</v>
      </c>
      <c r="I174" s="217" t="s">
        <v>992</v>
      </c>
      <c r="J174" s="217">
        <v>50</v>
      </c>
      <c r="K174" s="259"/>
    </row>
    <row r="175" spans="2:11" s="1" customFormat="1" ht="15" customHeight="1">
      <c r="B175" s="238"/>
      <c r="C175" s="217" t="s">
        <v>1017</v>
      </c>
      <c r="D175" s="217"/>
      <c r="E175" s="217"/>
      <c r="F175" s="237" t="s">
        <v>996</v>
      </c>
      <c r="G175" s="217"/>
      <c r="H175" s="217" t="s">
        <v>1057</v>
      </c>
      <c r="I175" s="217" t="s">
        <v>992</v>
      </c>
      <c r="J175" s="217">
        <v>50</v>
      </c>
      <c r="K175" s="259"/>
    </row>
    <row r="176" spans="2:11" s="1" customFormat="1" ht="15" customHeight="1">
      <c r="B176" s="238"/>
      <c r="C176" s="217" t="s">
        <v>1015</v>
      </c>
      <c r="D176" s="217"/>
      <c r="E176" s="217"/>
      <c r="F176" s="237" t="s">
        <v>996</v>
      </c>
      <c r="G176" s="217"/>
      <c r="H176" s="217" t="s">
        <v>1057</v>
      </c>
      <c r="I176" s="217" t="s">
        <v>992</v>
      </c>
      <c r="J176" s="217">
        <v>50</v>
      </c>
      <c r="K176" s="259"/>
    </row>
    <row r="177" spans="2:11" s="1" customFormat="1" ht="15" customHeight="1">
      <c r="B177" s="238"/>
      <c r="C177" s="217" t="s">
        <v>123</v>
      </c>
      <c r="D177" s="217"/>
      <c r="E177" s="217"/>
      <c r="F177" s="237" t="s">
        <v>990</v>
      </c>
      <c r="G177" s="217"/>
      <c r="H177" s="217" t="s">
        <v>1058</v>
      </c>
      <c r="I177" s="217" t="s">
        <v>1059</v>
      </c>
      <c r="J177" s="217"/>
      <c r="K177" s="259"/>
    </row>
    <row r="178" spans="2:11" s="1" customFormat="1" ht="15" customHeight="1">
      <c r="B178" s="238"/>
      <c r="C178" s="217" t="s">
        <v>56</v>
      </c>
      <c r="D178" s="217"/>
      <c r="E178" s="217"/>
      <c r="F178" s="237" t="s">
        <v>990</v>
      </c>
      <c r="G178" s="217"/>
      <c r="H178" s="217" t="s">
        <v>1060</v>
      </c>
      <c r="I178" s="217" t="s">
        <v>1061</v>
      </c>
      <c r="J178" s="217">
        <v>1</v>
      </c>
      <c r="K178" s="259"/>
    </row>
    <row r="179" spans="2:11" s="1" customFormat="1" ht="15" customHeight="1">
      <c r="B179" s="238"/>
      <c r="C179" s="217" t="s">
        <v>52</v>
      </c>
      <c r="D179" s="217"/>
      <c r="E179" s="217"/>
      <c r="F179" s="237" t="s">
        <v>990</v>
      </c>
      <c r="G179" s="217"/>
      <c r="H179" s="217" t="s">
        <v>1062</v>
      </c>
      <c r="I179" s="217" t="s">
        <v>992</v>
      </c>
      <c r="J179" s="217">
        <v>20</v>
      </c>
      <c r="K179" s="259"/>
    </row>
    <row r="180" spans="2:11" s="1" customFormat="1" ht="15" customHeight="1">
      <c r="B180" s="238"/>
      <c r="C180" s="217" t="s">
        <v>53</v>
      </c>
      <c r="D180" s="217"/>
      <c r="E180" s="217"/>
      <c r="F180" s="237" t="s">
        <v>990</v>
      </c>
      <c r="G180" s="217"/>
      <c r="H180" s="217" t="s">
        <v>1063</v>
      </c>
      <c r="I180" s="217" t="s">
        <v>992</v>
      </c>
      <c r="J180" s="217">
        <v>255</v>
      </c>
      <c r="K180" s="259"/>
    </row>
    <row r="181" spans="2:11" s="1" customFormat="1" ht="15" customHeight="1">
      <c r="B181" s="238"/>
      <c r="C181" s="217" t="s">
        <v>124</v>
      </c>
      <c r="D181" s="217"/>
      <c r="E181" s="217"/>
      <c r="F181" s="237" t="s">
        <v>990</v>
      </c>
      <c r="G181" s="217"/>
      <c r="H181" s="217" t="s">
        <v>954</v>
      </c>
      <c r="I181" s="217" t="s">
        <v>992</v>
      </c>
      <c r="J181" s="217">
        <v>10</v>
      </c>
      <c r="K181" s="259"/>
    </row>
    <row r="182" spans="2:11" s="1" customFormat="1" ht="15" customHeight="1">
      <c r="B182" s="238"/>
      <c r="C182" s="217" t="s">
        <v>125</v>
      </c>
      <c r="D182" s="217"/>
      <c r="E182" s="217"/>
      <c r="F182" s="237" t="s">
        <v>990</v>
      </c>
      <c r="G182" s="217"/>
      <c r="H182" s="217" t="s">
        <v>1064</v>
      </c>
      <c r="I182" s="217" t="s">
        <v>1025</v>
      </c>
      <c r="J182" s="217"/>
      <c r="K182" s="259"/>
    </row>
    <row r="183" spans="2:11" s="1" customFormat="1" ht="15" customHeight="1">
      <c r="B183" s="238"/>
      <c r="C183" s="217" t="s">
        <v>1065</v>
      </c>
      <c r="D183" s="217"/>
      <c r="E183" s="217"/>
      <c r="F183" s="237" t="s">
        <v>990</v>
      </c>
      <c r="G183" s="217"/>
      <c r="H183" s="217" t="s">
        <v>1066</v>
      </c>
      <c r="I183" s="217" t="s">
        <v>1025</v>
      </c>
      <c r="J183" s="217"/>
      <c r="K183" s="259"/>
    </row>
    <row r="184" spans="2:11" s="1" customFormat="1" ht="15" customHeight="1">
      <c r="B184" s="238"/>
      <c r="C184" s="217" t="s">
        <v>1054</v>
      </c>
      <c r="D184" s="217"/>
      <c r="E184" s="217"/>
      <c r="F184" s="237" t="s">
        <v>990</v>
      </c>
      <c r="G184" s="217"/>
      <c r="H184" s="217" t="s">
        <v>1067</v>
      </c>
      <c r="I184" s="217" t="s">
        <v>1025</v>
      </c>
      <c r="J184" s="217"/>
      <c r="K184" s="259"/>
    </row>
    <row r="185" spans="2:11" s="1" customFormat="1" ht="15" customHeight="1">
      <c r="B185" s="238"/>
      <c r="C185" s="217" t="s">
        <v>127</v>
      </c>
      <c r="D185" s="217"/>
      <c r="E185" s="217"/>
      <c r="F185" s="237" t="s">
        <v>996</v>
      </c>
      <c r="G185" s="217"/>
      <c r="H185" s="217" t="s">
        <v>1068</v>
      </c>
      <c r="I185" s="217" t="s">
        <v>992</v>
      </c>
      <c r="J185" s="217">
        <v>50</v>
      </c>
      <c r="K185" s="259"/>
    </row>
    <row r="186" spans="2:11" s="1" customFormat="1" ht="15" customHeight="1">
      <c r="B186" s="238"/>
      <c r="C186" s="217" t="s">
        <v>1069</v>
      </c>
      <c r="D186" s="217"/>
      <c r="E186" s="217"/>
      <c r="F186" s="237" t="s">
        <v>996</v>
      </c>
      <c r="G186" s="217"/>
      <c r="H186" s="217" t="s">
        <v>1070</v>
      </c>
      <c r="I186" s="217" t="s">
        <v>1071</v>
      </c>
      <c r="J186" s="217"/>
      <c r="K186" s="259"/>
    </row>
    <row r="187" spans="2:11" s="1" customFormat="1" ht="15" customHeight="1">
      <c r="B187" s="238"/>
      <c r="C187" s="217" t="s">
        <v>1072</v>
      </c>
      <c r="D187" s="217"/>
      <c r="E187" s="217"/>
      <c r="F187" s="237" t="s">
        <v>996</v>
      </c>
      <c r="G187" s="217"/>
      <c r="H187" s="217" t="s">
        <v>1073</v>
      </c>
      <c r="I187" s="217" t="s">
        <v>1071</v>
      </c>
      <c r="J187" s="217"/>
      <c r="K187" s="259"/>
    </row>
    <row r="188" spans="2:11" s="1" customFormat="1" ht="15" customHeight="1">
      <c r="B188" s="238"/>
      <c r="C188" s="217" t="s">
        <v>1074</v>
      </c>
      <c r="D188" s="217"/>
      <c r="E188" s="217"/>
      <c r="F188" s="237" t="s">
        <v>996</v>
      </c>
      <c r="G188" s="217"/>
      <c r="H188" s="217" t="s">
        <v>1075</v>
      </c>
      <c r="I188" s="217" t="s">
        <v>1071</v>
      </c>
      <c r="J188" s="217"/>
      <c r="K188" s="259"/>
    </row>
    <row r="189" spans="2:11" s="1" customFormat="1" ht="15" customHeight="1">
      <c r="B189" s="238"/>
      <c r="C189" s="271" t="s">
        <v>1076</v>
      </c>
      <c r="D189" s="217"/>
      <c r="E189" s="217"/>
      <c r="F189" s="237" t="s">
        <v>996</v>
      </c>
      <c r="G189" s="217"/>
      <c r="H189" s="217" t="s">
        <v>1077</v>
      </c>
      <c r="I189" s="217" t="s">
        <v>1078</v>
      </c>
      <c r="J189" s="272" t="s">
        <v>1079</v>
      </c>
      <c r="K189" s="259"/>
    </row>
    <row r="190" spans="2:11" s="1" customFormat="1" ht="15" customHeight="1">
      <c r="B190" s="238"/>
      <c r="C190" s="223" t="s">
        <v>41</v>
      </c>
      <c r="D190" s="217"/>
      <c r="E190" s="217"/>
      <c r="F190" s="237" t="s">
        <v>990</v>
      </c>
      <c r="G190" s="217"/>
      <c r="H190" s="214" t="s">
        <v>1080</v>
      </c>
      <c r="I190" s="217" t="s">
        <v>1081</v>
      </c>
      <c r="J190" s="217"/>
      <c r="K190" s="259"/>
    </row>
    <row r="191" spans="2:11" s="1" customFormat="1" ht="15" customHeight="1">
      <c r="B191" s="238"/>
      <c r="C191" s="223" t="s">
        <v>1082</v>
      </c>
      <c r="D191" s="217"/>
      <c r="E191" s="217"/>
      <c r="F191" s="237" t="s">
        <v>990</v>
      </c>
      <c r="G191" s="217"/>
      <c r="H191" s="217" t="s">
        <v>1083</v>
      </c>
      <c r="I191" s="217" t="s">
        <v>1025</v>
      </c>
      <c r="J191" s="217"/>
      <c r="K191" s="259"/>
    </row>
    <row r="192" spans="2:11" s="1" customFormat="1" ht="15" customHeight="1">
      <c r="B192" s="238"/>
      <c r="C192" s="223" t="s">
        <v>1084</v>
      </c>
      <c r="D192" s="217"/>
      <c r="E192" s="217"/>
      <c r="F192" s="237" t="s">
        <v>990</v>
      </c>
      <c r="G192" s="217"/>
      <c r="H192" s="217" t="s">
        <v>1085</v>
      </c>
      <c r="I192" s="217" t="s">
        <v>1025</v>
      </c>
      <c r="J192" s="217"/>
      <c r="K192" s="259"/>
    </row>
    <row r="193" spans="2:11" s="1" customFormat="1" ht="15" customHeight="1">
      <c r="B193" s="238"/>
      <c r="C193" s="223" t="s">
        <v>1086</v>
      </c>
      <c r="D193" s="217"/>
      <c r="E193" s="217"/>
      <c r="F193" s="237" t="s">
        <v>996</v>
      </c>
      <c r="G193" s="217"/>
      <c r="H193" s="217" t="s">
        <v>1087</v>
      </c>
      <c r="I193" s="217" t="s">
        <v>1025</v>
      </c>
      <c r="J193" s="217"/>
      <c r="K193" s="259"/>
    </row>
    <row r="194" spans="2:11" s="1" customFormat="1" ht="15" customHeight="1">
      <c r="B194" s="265"/>
      <c r="C194" s="273"/>
      <c r="D194" s="247"/>
      <c r="E194" s="247"/>
      <c r="F194" s="247"/>
      <c r="G194" s="247"/>
      <c r="H194" s="247"/>
      <c r="I194" s="247"/>
      <c r="J194" s="247"/>
      <c r="K194" s="266"/>
    </row>
    <row r="195" spans="2:11" s="1" customFormat="1" ht="18.75" customHeight="1">
      <c r="B195" s="214"/>
      <c r="C195" s="217"/>
      <c r="D195" s="217"/>
      <c r="E195" s="217"/>
      <c r="F195" s="237"/>
      <c r="G195" s="217"/>
      <c r="H195" s="217"/>
      <c r="I195" s="217"/>
      <c r="J195" s="217"/>
      <c r="K195" s="214"/>
    </row>
    <row r="196" spans="2:11" s="1" customFormat="1" ht="18.75" customHeight="1">
      <c r="B196" s="214"/>
      <c r="C196" s="217"/>
      <c r="D196" s="217"/>
      <c r="E196" s="217"/>
      <c r="F196" s="237"/>
      <c r="G196" s="217"/>
      <c r="H196" s="217"/>
      <c r="I196" s="217"/>
      <c r="J196" s="217"/>
      <c r="K196" s="214"/>
    </row>
    <row r="197" spans="2:11" s="1" customFormat="1" ht="18.75" customHeight="1">
      <c r="B197" s="224"/>
      <c r="C197" s="224"/>
      <c r="D197" s="224"/>
      <c r="E197" s="224"/>
      <c r="F197" s="224"/>
      <c r="G197" s="224"/>
      <c r="H197" s="224"/>
      <c r="I197" s="224"/>
      <c r="J197" s="224"/>
      <c r="K197" s="224"/>
    </row>
    <row r="198" spans="2:11" s="1" customFormat="1" ht="13.5">
      <c r="B198" s="206"/>
      <c r="C198" s="207"/>
      <c r="D198" s="207"/>
      <c r="E198" s="207"/>
      <c r="F198" s="207"/>
      <c r="G198" s="207"/>
      <c r="H198" s="207"/>
      <c r="I198" s="207"/>
      <c r="J198" s="207"/>
      <c r="K198" s="208"/>
    </row>
    <row r="199" spans="2:11" s="1" customFormat="1" ht="21">
      <c r="B199" s="209"/>
      <c r="C199" s="336" t="s">
        <v>1088</v>
      </c>
      <c r="D199" s="336"/>
      <c r="E199" s="336"/>
      <c r="F199" s="336"/>
      <c r="G199" s="336"/>
      <c r="H199" s="336"/>
      <c r="I199" s="336"/>
      <c r="J199" s="336"/>
      <c r="K199" s="210"/>
    </row>
    <row r="200" spans="2:11" s="1" customFormat="1" ht="25.5" customHeight="1">
      <c r="B200" s="209"/>
      <c r="C200" s="274" t="s">
        <v>1089</v>
      </c>
      <c r="D200" s="274"/>
      <c r="E200" s="274"/>
      <c r="F200" s="274" t="s">
        <v>1090</v>
      </c>
      <c r="G200" s="275"/>
      <c r="H200" s="335" t="s">
        <v>1091</v>
      </c>
      <c r="I200" s="335"/>
      <c r="J200" s="335"/>
      <c r="K200" s="210"/>
    </row>
    <row r="201" spans="2:11" s="1" customFormat="1" ht="5.25" customHeight="1">
      <c r="B201" s="238"/>
      <c r="C201" s="235"/>
      <c r="D201" s="235"/>
      <c r="E201" s="235"/>
      <c r="F201" s="235"/>
      <c r="G201" s="217"/>
      <c r="H201" s="235"/>
      <c r="I201" s="235"/>
      <c r="J201" s="235"/>
      <c r="K201" s="259"/>
    </row>
    <row r="202" spans="2:11" s="1" customFormat="1" ht="15" customHeight="1">
      <c r="B202" s="238"/>
      <c r="C202" s="217" t="s">
        <v>1081</v>
      </c>
      <c r="D202" s="217"/>
      <c r="E202" s="217"/>
      <c r="F202" s="237" t="s">
        <v>42</v>
      </c>
      <c r="G202" s="217"/>
      <c r="H202" s="334" t="s">
        <v>1092</v>
      </c>
      <c r="I202" s="334"/>
      <c r="J202" s="334"/>
      <c r="K202" s="259"/>
    </row>
    <row r="203" spans="2:11" s="1" customFormat="1" ht="15" customHeight="1">
      <c r="B203" s="238"/>
      <c r="C203" s="244"/>
      <c r="D203" s="217"/>
      <c r="E203" s="217"/>
      <c r="F203" s="237" t="s">
        <v>43</v>
      </c>
      <c r="G203" s="217"/>
      <c r="H203" s="334" t="s">
        <v>1093</v>
      </c>
      <c r="I203" s="334"/>
      <c r="J203" s="334"/>
      <c r="K203" s="259"/>
    </row>
    <row r="204" spans="2:11" s="1" customFormat="1" ht="15" customHeight="1">
      <c r="B204" s="238"/>
      <c r="C204" s="244"/>
      <c r="D204" s="217"/>
      <c r="E204" s="217"/>
      <c r="F204" s="237" t="s">
        <v>46</v>
      </c>
      <c r="G204" s="217"/>
      <c r="H204" s="334" t="s">
        <v>1094</v>
      </c>
      <c r="I204" s="334"/>
      <c r="J204" s="334"/>
      <c r="K204" s="259"/>
    </row>
    <row r="205" spans="2:11" s="1" customFormat="1" ht="15" customHeight="1">
      <c r="B205" s="238"/>
      <c r="C205" s="217"/>
      <c r="D205" s="217"/>
      <c r="E205" s="217"/>
      <c r="F205" s="237" t="s">
        <v>44</v>
      </c>
      <c r="G205" s="217"/>
      <c r="H205" s="334" t="s">
        <v>1095</v>
      </c>
      <c r="I205" s="334"/>
      <c r="J205" s="334"/>
      <c r="K205" s="259"/>
    </row>
    <row r="206" spans="2:11" s="1" customFormat="1" ht="15" customHeight="1">
      <c r="B206" s="238"/>
      <c r="C206" s="217"/>
      <c r="D206" s="217"/>
      <c r="E206" s="217"/>
      <c r="F206" s="237" t="s">
        <v>45</v>
      </c>
      <c r="G206" s="217"/>
      <c r="H206" s="334" t="s">
        <v>1096</v>
      </c>
      <c r="I206" s="334"/>
      <c r="J206" s="334"/>
      <c r="K206" s="259"/>
    </row>
    <row r="207" spans="2:11" s="1" customFormat="1" ht="15" customHeight="1">
      <c r="B207" s="238"/>
      <c r="C207" s="217"/>
      <c r="D207" s="217"/>
      <c r="E207" s="217"/>
      <c r="F207" s="237"/>
      <c r="G207" s="217"/>
      <c r="H207" s="217"/>
      <c r="I207" s="217"/>
      <c r="J207" s="217"/>
      <c r="K207" s="259"/>
    </row>
    <row r="208" spans="2:11" s="1" customFormat="1" ht="15" customHeight="1">
      <c r="B208" s="238"/>
      <c r="C208" s="217" t="s">
        <v>1037</v>
      </c>
      <c r="D208" s="217"/>
      <c r="E208" s="217"/>
      <c r="F208" s="237" t="s">
        <v>78</v>
      </c>
      <c r="G208" s="217"/>
      <c r="H208" s="334" t="s">
        <v>1097</v>
      </c>
      <c r="I208" s="334"/>
      <c r="J208" s="334"/>
      <c r="K208" s="259"/>
    </row>
    <row r="209" spans="2:11" s="1" customFormat="1" ht="15" customHeight="1">
      <c r="B209" s="238"/>
      <c r="C209" s="244"/>
      <c r="D209" s="217"/>
      <c r="E209" s="217"/>
      <c r="F209" s="237" t="s">
        <v>934</v>
      </c>
      <c r="G209" s="217"/>
      <c r="H209" s="334" t="s">
        <v>935</v>
      </c>
      <c r="I209" s="334"/>
      <c r="J209" s="334"/>
      <c r="K209" s="259"/>
    </row>
    <row r="210" spans="2:11" s="1" customFormat="1" ht="15" customHeight="1">
      <c r="B210" s="238"/>
      <c r="C210" s="217"/>
      <c r="D210" s="217"/>
      <c r="E210" s="217"/>
      <c r="F210" s="237" t="s">
        <v>932</v>
      </c>
      <c r="G210" s="217"/>
      <c r="H210" s="334" t="s">
        <v>1098</v>
      </c>
      <c r="I210" s="334"/>
      <c r="J210" s="334"/>
      <c r="K210" s="259"/>
    </row>
    <row r="211" spans="2:11" s="1" customFormat="1" ht="15" customHeight="1">
      <c r="B211" s="276"/>
      <c r="C211" s="244"/>
      <c r="D211" s="244"/>
      <c r="E211" s="244"/>
      <c r="F211" s="237" t="s">
        <v>936</v>
      </c>
      <c r="G211" s="223"/>
      <c r="H211" s="333" t="s">
        <v>937</v>
      </c>
      <c r="I211" s="333"/>
      <c r="J211" s="333"/>
      <c r="K211" s="277"/>
    </row>
    <row r="212" spans="2:11" s="1" customFormat="1" ht="15" customHeight="1">
      <c r="B212" s="276"/>
      <c r="C212" s="244"/>
      <c r="D212" s="244"/>
      <c r="E212" s="244"/>
      <c r="F212" s="237" t="s">
        <v>560</v>
      </c>
      <c r="G212" s="223"/>
      <c r="H212" s="333" t="s">
        <v>1099</v>
      </c>
      <c r="I212" s="333"/>
      <c r="J212" s="333"/>
      <c r="K212" s="277"/>
    </row>
    <row r="213" spans="2:11" s="1" customFormat="1" ht="15" customHeight="1">
      <c r="B213" s="276"/>
      <c r="C213" s="244"/>
      <c r="D213" s="244"/>
      <c r="E213" s="244"/>
      <c r="F213" s="278"/>
      <c r="G213" s="223"/>
      <c r="H213" s="279"/>
      <c r="I213" s="279"/>
      <c r="J213" s="279"/>
      <c r="K213" s="277"/>
    </row>
    <row r="214" spans="2:11" s="1" customFormat="1" ht="15" customHeight="1">
      <c r="B214" s="276"/>
      <c r="C214" s="217" t="s">
        <v>1061</v>
      </c>
      <c r="D214" s="244"/>
      <c r="E214" s="244"/>
      <c r="F214" s="237">
        <v>1</v>
      </c>
      <c r="G214" s="223"/>
      <c r="H214" s="333" t="s">
        <v>1100</v>
      </c>
      <c r="I214" s="333"/>
      <c r="J214" s="333"/>
      <c r="K214" s="277"/>
    </row>
    <row r="215" spans="2:11" s="1" customFormat="1" ht="15" customHeight="1">
      <c r="B215" s="276"/>
      <c r="C215" s="244"/>
      <c r="D215" s="244"/>
      <c r="E215" s="244"/>
      <c r="F215" s="237">
        <v>2</v>
      </c>
      <c r="G215" s="223"/>
      <c r="H215" s="333" t="s">
        <v>1101</v>
      </c>
      <c r="I215" s="333"/>
      <c r="J215" s="333"/>
      <c r="K215" s="277"/>
    </row>
    <row r="216" spans="2:11" s="1" customFormat="1" ht="15" customHeight="1">
      <c r="B216" s="276"/>
      <c r="C216" s="244"/>
      <c r="D216" s="244"/>
      <c r="E216" s="244"/>
      <c r="F216" s="237">
        <v>3</v>
      </c>
      <c r="G216" s="223"/>
      <c r="H216" s="333" t="s">
        <v>1102</v>
      </c>
      <c r="I216" s="333"/>
      <c r="J216" s="333"/>
      <c r="K216" s="277"/>
    </row>
    <row r="217" spans="2:11" s="1" customFormat="1" ht="15" customHeight="1">
      <c r="B217" s="276"/>
      <c r="C217" s="244"/>
      <c r="D217" s="244"/>
      <c r="E217" s="244"/>
      <c r="F217" s="237">
        <v>4</v>
      </c>
      <c r="G217" s="223"/>
      <c r="H217" s="333" t="s">
        <v>1103</v>
      </c>
      <c r="I217" s="333"/>
      <c r="J217" s="333"/>
      <c r="K217" s="277"/>
    </row>
    <row r="218" spans="2:11" s="1" customFormat="1" ht="12.75" customHeight="1">
      <c r="B218" s="280"/>
      <c r="C218" s="281"/>
      <c r="D218" s="281"/>
      <c r="E218" s="281"/>
      <c r="F218" s="281"/>
      <c r="G218" s="281"/>
      <c r="H218" s="281"/>
      <c r="I218" s="281"/>
      <c r="J218" s="281"/>
      <c r="K218" s="282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8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4" t="s">
        <v>80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7"/>
      <c r="AT3" s="14" t="s">
        <v>81</v>
      </c>
    </row>
    <row r="4" spans="1:46" s="1" customFormat="1" ht="24.95" customHeight="1">
      <c r="B4" s="17"/>
      <c r="D4" s="102" t="s">
        <v>115</v>
      </c>
      <c r="I4" s="98"/>
      <c r="L4" s="17"/>
      <c r="M4" s="103" t="s">
        <v>10</v>
      </c>
      <c r="AT4" s="14" t="s">
        <v>4</v>
      </c>
    </row>
    <row r="5" spans="1:46" s="1" customFormat="1" ht="6.95" customHeight="1">
      <c r="B5" s="17"/>
      <c r="I5" s="98"/>
      <c r="L5" s="17"/>
    </row>
    <row r="6" spans="1:46" s="1" customFormat="1" ht="12" customHeight="1">
      <c r="B6" s="17"/>
      <c r="D6" s="104" t="s">
        <v>16</v>
      </c>
      <c r="I6" s="98"/>
      <c r="L6" s="17"/>
    </row>
    <row r="7" spans="1:46" s="1" customFormat="1" ht="16.5" customHeight="1">
      <c r="B7" s="17"/>
      <c r="E7" s="323" t="str">
        <f>'Rekapitulace stavby'!K6</f>
        <v>Oprava DŘT v úseku Pohled - Břeclav - Hodonín</v>
      </c>
      <c r="F7" s="324"/>
      <c r="G7" s="324"/>
      <c r="H7" s="324"/>
      <c r="I7" s="98"/>
      <c r="L7" s="17"/>
    </row>
    <row r="8" spans="1:46" s="2" customFormat="1" ht="12" customHeight="1">
      <c r="A8" s="31"/>
      <c r="B8" s="36"/>
      <c r="C8" s="31"/>
      <c r="D8" s="104" t="s">
        <v>116</v>
      </c>
      <c r="E8" s="31"/>
      <c r="F8" s="31"/>
      <c r="G8" s="31"/>
      <c r="H8" s="31"/>
      <c r="I8" s="105"/>
      <c r="J8" s="31"/>
      <c r="K8" s="31"/>
      <c r="L8" s="106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25" t="s">
        <v>117</v>
      </c>
      <c r="F9" s="326"/>
      <c r="G9" s="326"/>
      <c r="H9" s="326"/>
      <c r="I9" s="105"/>
      <c r="J9" s="31"/>
      <c r="K9" s="31"/>
      <c r="L9" s="106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05"/>
      <c r="J10" s="31"/>
      <c r="K10" s="31"/>
      <c r="L10" s="10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4" t="s">
        <v>18</v>
      </c>
      <c r="E11" s="31"/>
      <c r="F11" s="107" t="s">
        <v>19</v>
      </c>
      <c r="G11" s="31"/>
      <c r="H11" s="31"/>
      <c r="I11" s="108" t="s">
        <v>20</v>
      </c>
      <c r="J11" s="107" t="s">
        <v>19</v>
      </c>
      <c r="K11" s="31"/>
      <c r="L11" s="106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21</v>
      </c>
      <c r="E12" s="31"/>
      <c r="F12" s="107" t="s">
        <v>22</v>
      </c>
      <c r="G12" s="31"/>
      <c r="H12" s="31"/>
      <c r="I12" s="108" t="s">
        <v>23</v>
      </c>
      <c r="J12" s="109" t="str">
        <f>'Rekapitulace stavby'!AN8</f>
        <v>23. 10. 2019</v>
      </c>
      <c r="K12" s="31"/>
      <c r="L12" s="106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5"/>
      <c r="J13" s="31"/>
      <c r="K13" s="31"/>
      <c r="L13" s="106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4" t="s">
        <v>25</v>
      </c>
      <c r="E14" s="31"/>
      <c r="F14" s="31"/>
      <c r="G14" s="31"/>
      <c r="H14" s="31"/>
      <c r="I14" s="108" t="s">
        <v>26</v>
      </c>
      <c r="J14" s="107" t="s">
        <v>19</v>
      </c>
      <c r="K14" s="31"/>
      <c r="L14" s="106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">
        <v>27</v>
      </c>
      <c r="F15" s="31"/>
      <c r="G15" s="31"/>
      <c r="H15" s="31"/>
      <c r="I15" s="108" t="s">
        <v>28</v>
      </c>
      <c r="J15" s="107" t="s">
        <v>19</v>
      </c>
      <c r="K15" s="31"/>
      <c r="L15" s="106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5"/>
      <c r="J16" s="31"/>
      <c r="K16" s="31"/>
      <c r="L16" s="106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4" t="s">
        <v>29</v>
      </c>
      <c r="E17" s="31"/>
      <c r="F17" s="31"/>
      <c r="G17" s="31"/>
      <c r="H17" s="31"/>
      <c r="I17" s="108" t="s">
        <v>26</v>
      </c>
      <c r="J17" s="27" t="str">
        <f>'Rekapitulace stavby'!AN13</f>
        <v>Vyplň údaj</v>
      </c>
      <c r="K17" s="31"/>
      <c r="L17" s="106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27" t="str">
        <f>'Rekapitulace stavby'!E14</f>
        <v>Vyplň údaj</v>
      </c>
      <c r="F18" s="328"/>
      <c r="G18" s="328"/>
      <c r="H18" s="328"/>
      <c r="I18" s="108" t="s">
        <v>28</v>
      </c>
      <c r="J18" s="27" t="str">
        <f>'Rekapitulace stavby'!AN14</f>
        <v>Vyplň údaj</v>
      </c>
      <c r="K18" s="31"/>
      <c r="L18" s="106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5"/>
      <c r="J19" s="31"/>
      <c r="K19" s="31"/>
      <c r="L19" s="106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4" t="s">
        <v>31</v>
      </c>
      <c r="E20" s="31"/>
      <c r="F20" s="31"/>
      <c r="G20" s="31"/>
      <c r="H20" s="31"/>
      <c r="I20" s="108" t="s">
        <v>26</v>
      </c>
      <c r="J20" s="107" t="str">
        <f>IF('Rekapitulace stavby'!AN16="","",'Rekapitulace stavby'!AN16)</f>
        <v/>
      </c>
      <c r="K20" s="31"/>
      <c r="L20" s="106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tr">
        <f>IF('Rekapitulace stavby'!E17="","",'Rekapitulace stavby'!E17)</f>
        <v xml:space="preserve"> </v>
      </c>
      <c r="F21" s="31"/>
      <c r="G21" s="31"/>
      <c r="H21" s="31"/>
      <c r="I21" s="108" t="s">
        <v>28</v>
      </c>
      <c r="J21" s="107" t="str">
        <f>IF('Rekapitulace stavby'!AN17="","",'Rekapitulace stavby'!AN17)</f>
        <v/>
      </c>
      <c r="K21" s="31"/>
      <c r="L21" s="106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5"/>
      <c r="J22" s="31"/>
      <c r="K22" s="31"/>
      <c r="L22" s="106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4" t="s">
        <v>34</v>
      </c>
      <c r="E23" s="31"/>
      <c r="F23" s="31"/>
      <c r="G23" s="31"/>
      <c r="H23" s="31"/>
      <c r="I23" s="108" t="s">
        <v>26</v>
      </c>
      <c r="J23" s="107" t="str">
        <f>IF('Rekapitulace stavby'!AN19="","",'Rekapitulace stavby'!AN19)</f>
        <v/>
      </c>
      <c r="K23" s="31"/>
      <c r="L23" s="106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tr">
        <f>IF('Rekapitulace stavby'!E20="","",'Rekapitulace stavby'!E20)</f>
        <v xml:space="preserve"> </v>
      </c>
      <c r="F24" s="31"/>
      <c r="G24" s="31"/>
      <c r="H24" s="31"/>
      <c r="I24" s="108" t="s">
        <v>28</v>
      </c>
      <c r="J24" s="107" t="str">
        <f>IF('Rekapitulace stavby'!AN20="","",'Rekapitulace stavby'!AN20)</f>
        <v/>
      </c>
      <c r="K24" s="31"/>
      <c r="L24" s="106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5"/>
      <c r="J25" s="31"/>
      <c r="K25" s="31"/>
      <c r="L25" s="106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4" t="s">
        <v>35</v>
      </c>
      <c r="E26" s="31"/>
      <c r="F26" s="31"/>
      <c r="G26" s="31"/>
      <c r="H26" s="31"/>
      <c r="I26" s="105"/>
      <c r="J26" s="31"/>
      <c r="K26" s="31"/>
      <c r="L26" s="106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0"/>
      <c r="B27" s="111"/>
      <c r="C27" s="110"/>
      <c r="D27" s="110"/>
      <c r="E27" s="329" t="s">
        <v>19</v>
      </c>
      <c r="F27" s="329"/>
      <c r="G27" s="329"/>
      <c r="H27" s="329"/>
      <c r="I27" s="112"/>
      <c r="J27" s="110"/>
      <c r="K27" s="110"/>
      <c r="L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5"/>
      <c r="J28" s="31"/>
      <c r="K28" s="31"/>
      <c r="L28" s="106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4"/>
      <c r="E29" s="114"/>
      <c r="F29" s="114"/>
      <c r="G29" s="114"/>
      <c r="H29" s="114"/>
      <c r="I29" s="115"/>
      <c r="J29" s="114"/>
      <c r="K29" s="114"/>
      <c r="L29" s="106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105"/>
      <c r="J30" s="117">
        <f>ROUND(J79, 2)</f>
        <v>0</v>
      </c>
      <c r="K30" s="31"/>
      <c r="L30" s="106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4"/>
      <c r="E31" s="114"/>
      <c r="F31" s="114"/>
      <c r="G31" s="114"/>
      <c r="H31" s="114"/>
      <c r="I31" s="115"/>
      <c r="J31" s="114"/>
      <c r="K31" s="114"/>
      <c r="L31" s="106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9" t="s">
        <v>38</v>
      </c>
      <c r="J32" s="118" t="s">
        <v>40</v>
      </c>
      <c r="K32" s="31"/>
      <c r="L32" s="106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0" t="s">
        <v>41</v>
      </c>
      <c r="E33" s="104" t="s">
        <v>42</v>
      </c>
      <c r="F33" s="121">
        <f>ROUND((SUM(BE79:BE119)),  2)</f>
        <v>0</v>
      </c>
      <c r="G33" s="31"/>
      <c r="H33" s="31"/>
      <c r="I33" s="122">
        <v>0.21</v>
      </c>
      <c r="J33" s="121">
        <f>ROUND(((SUM(BE79:BE119))*I33),  2)</f>
        <v>0</v>
      </c>
      <c r="K33" s="31"/>
      <c r="L33" s="106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4" t="s">
        <v>43</v>
      </c>
      <c r="F34" s="121">
        <f>ROUND((SUM(BF79:BF119)),  2)</f>
        <v>0</v>
      </c>
      <c r="G34" s="31"/>
      <c r="H34" s="31"/>
      <c r="I34" s="122">
        <v>0.15</v>
      </c>
      <c r="J34" s="121">
        <f>ROUND(((SUM(BF79:BF119))*I34),  2)</f>
        <v>0</v>
      </c>
      <c r="K34" s="31"/>
      <c r="L34" s="106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44</v>
      </c>
      <c r="F35" s="121">
        <f>ROUND((SUM(BG79:BG119)),  2)</f>
        <v>0</v>
      </c>
      <c r="G35" s="31"/>
      <c r="H35" s="31"/>
      <c r="I35" s="122">
        <v>0.21</v>
      </c>
      <c r="J35" s="121">
        <f>0</f>
        <v>0</v>
      </c>
      <c r="K35" s="31"/>
      <c r="L35" s="106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4" t="s">
        <v>45</v>
      </c>
      <c r="F36" s="121">
        <f>ROUND((SUM(BH79:BH119)),  2)</f>
        <v>0</v>
      </c>
      <c r="G36" s="31"/>
      <c r="H36" s="31"/>
      <c r="I36" s="122">
        <v>0.15</v>
      </c>
      <c r="J36" s="121">
        <f>0</f>
        <v>0</v>
      </c>
      <c r="K36" s="31"/>
      <c r="L36" s="106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4" t="s">
        <v>46</v>
      </c>
      <c r="F37" s="121">
        <f>ROUND((SUM(BI79:BI119)),  2)</f>
        <v>0</v>
      </c>
      <c r="G37" s="31"/>
      <c r="H37" s="31"/>
      <c r="I37" s="122">
        <v>0</v>
      </c>
      <c r="J37" s="121">
        <f>0</f>
        <v>0</v>
      </c>
      <c r="K37" s="31"/>
      <c r="L37" s="106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05"/>
      <c r="J38" s="31"/>
      <c r="K38" s="31"/>
      <c r="L38" s="106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3"/>
      <c r="D39" s="124" t="s">
        <v>47</v>
      </c>
      <c r="E39" s="125"/>
      <c r="F39" s="125"/>
      <c r="G39" s="126" t="s">
        <v>48</v>
      </c>
      <c r="H39" s="127" t="s">
        <v>49</v>
      </c>
      <c r="I39" s="128"/>
      <c r="J39" s="129">
        <f>SUM(J30:J37)</f>
        <v>0</v>
      </c>
      <c r="K39" s="130"/>
      <c r="L39" s="106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106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106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118</v>
      </c>
      <c r="D45" s="33"/>
      <c r="E45" s="33"/>
      <c r="F45" s="33"/>
      <c r="G45" s="33"/>
      <c r="H45" s="33"/>
      <c r="I45" s="105"/>
      <c r="J45" s="33"/>
      <c r="K45" s="33"/>
      <c r="L45" s="106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105"/>
      <c r="J46" s="33"/>
      <c r="K46" s="33"/>
      <c r="L46" s="106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105"/>
      <c r="J47" s="33"/>
      <c r="K47" s="33"/>
      <c r="L47" s="106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30" t="str">
        <f>E7</f>
        <v>Oprava DŘT v úseku Pohled - Břeclav - Hodonín</v>
      </c>
      <c r="F48" s="331"/>
      <c r="G48" s="331"/>
      <c r="H48" s="331"/>
      <c r="I48" s="105"/>
      <c r="J48" s="33"/>
      <c r="K48" s="33"/>
      <c r="L48" s="106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116</v>
      </c>
      <c r="D49" s="33"/>
      <c r="E49" s="33"/>
      <c r="F49" s="33"/>
      <c r="G49" s="33"/>
      <c r="H49" s="33"/>
      <c r="I49" s="105"/>
      <c r="J49" s="33"/>
      <c r="K49" s="33"/>
      <c r="L49" s="106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03" t="str">
        <f>E9</f>
        <v>SO01 - Žst. Hrušky</v>
      </c>
      <c r="F50" s="332"/>
      <c r="G50" s="332"/>
      <c r="H50" s="332"/>
      <c r="I50" s="105"/>
      <c r="J50" s="33"/>
      <c r="K50" s="33"/>
      <c r="L50" s="106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105"/>
      <c r="J51" s="33"/>
      <c r="K51" s="33"/>
      <c r="L51" s="106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>Obvod OŘ Brno</v>
      </c>
      <c r="G52" s="33"/>
      <c r="H52" s="33"/>
      <c r="I52" s="108" t="s">
        <v>23</v>
      </c>
      <c r="J52" s="56" t="str">
        <f>IF(J12="","",J12)</f>
        <v>23. 10. 2019</v>
      </c>
      <c r="K52" s="33"/>
      <c r="L52" s="106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105"/>
      <c r="J53" s="33"/>
      <c r="K53" s="33"/>
      <c r="L53" s="106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3"/>
      <c r="E54" s="33"/>
      <c r="F54" s="24" t="str">
        <f>E15</f>
        <v>SŽDC, s.o., OŘ Brno</v>
      </c>
      <c r="G54" s="33"/>
      <c r="H54" s="33"/>
      <c r="I54" s="108" t="s">
        <v>31</v>
      </c>
      <c r="J54" s="29" t="str">
        <f>E21</f>
        <v xml:space="preserve"> </v>
      </c>
      <c r="K54" s="33"/>
      <c r="L54" s="106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29</v>
      </c>
      <c r="D55" s="33"/>
      <c r="E55" s="33"/>
      <c r="F55" s="24" t="str">
        <f>IF(E18="","",E18)</f>
        <v>Vyplň údaj</v>
      </c>
      <c r="G55" s="33"/>
      <c r="H55" s="33"/>
      <c r="I55" s="108" t="s">
        <v>34</v>
      </c>
      <c r="J55" s="29" t="str">
        <f>E24</f>
        <v xml:space="preserve"> </v>
      </c>
      <c r="K55" s="33"/>
      <c r="L55" s="106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105"/>
      <c r="J56" s="33"/>
      <c r="K56" s="33"/>
      <c r="L56" s="106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37" t="s">
        <v>119</v>
      </c>
      <c r="D57" s="138"/>
      <c r="E57" s="138"/>
      <c r="F57" s="138"/>
      <c r="G57" s="138"/>
      <c r="H57" s="138"/>
      <c r="I57" s="139"/>
      <c r="J57" s="140" t="s">
        <v>120</v>
      </c>
      <c r="K57" s="138"/>
      <c r="L57" s="106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105"/>
      <c r="J58" s="33"/>
      <c r="K58" s="33"/>
      <c r="L58" s="106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41" t="s">
        <v>69</v>
      </c>
      <c r="D59" s="33"/>
      <c r="E59" s="33"/>
      <c r="F59" s="33"/>
      <c r="G59" s="33"/>
      <c r="H59" s="33"/>
      <c r="I59" s="105"/>
      <c r="J59" s="74">
        <f>J79</f>
        <v>0</v>
      </c>
      <c r="K59" s="33"/>
      <c r="L59" s="106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121</v>
      </c>
    </row>
    <row r="60" spans="1:47" s="2" customFormat="1" ht="21.75" customHeight="1">
      <c r="A60" s="31"/>
      <c r="B60" s="32"/>
      <c r="C60" s="33"/>
      <c r="D60" s="33"/>
      <c r="E60" s="33"/>
      <c r="F60" s="33"/>
      <c r="G60" s="33"/>
      <c r="H60" s="33"/>
      <c r="I60" s="105"/>
      <c r="J60" s="33"/>
      <c r="K60" s="33"/>
      <c r="L60" s="106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6.95" customHeight="1">
      <c r="A61" s="31"/>
      <c r="B61" s="44"/>
      <c r="C61" s="45"/>
      <c r="D61" s="45"/>
      <c r="E61" s="45"/>
      <c r="F61" s="45"/>
      <c r="G61" s="45"/>
      <c r="H61" s="45"/>
      <c r="I61" s="133"/>
      <c r="J61" s="45"/>
      <c r="K61" s="45"/>
      <c r="L61" s="106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5" spans="1:65" s="2" customFormat="1" ht="6.95" customHeight="1">
      <c r="A65" s="31"/>
      <c r="B65" s="46"/>
      <c r="C65" s="47"/>
      <c r="D65" s="47"/>
      <c r="E65" s="47"/>
      <c r="F65" s="47"/>
      <c r="G65" s="47"/>
      <c r="H65" s="47"/>
      <c r="I65" s="136"/>
      <c r="J65" s="47"/>
      <c r="K65" s="47"/>
      <c r="L65" s="106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65" s="2" customFormat="1" ht="24.95" customHeight="1">
      <c r="A66" s="31"/>
      <c r="B66" s="32"/>
      <c r="C66" s="20" t="s">
        <v>122</v>
      </c>
      <c r="D66" s="33"/>
      <c r="E66" s="33"/>
      <c r="F66" s="33"/>
      <c r="G66" s="33"/>
      <c r="H66" s="33"/>
      <c r="I66" s="105"/>
      <c r="J66" s="33"/>
      <c r="K66" s="33"/>
      <c r="L66" s="106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5" s="2" customFormat="1" ht="6.95" customHeight="1">
      <c r="A67" s="31"/>
      <c r="B67" s="32"/>
      <c r="C67" s="33"/>
      <c r="D67" s="33"/>
      <c r="E67" s="33"/>
      <c r="F67" s="33"/>
      <c r="G67" s="33"/>
      <c r="H67" s="33"/>
      <c r="I67" s="105"/>
      <c r="J67" s="33"/>
      <c r="K67" s="33"/>
      <c r="L67" s="106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5" s="2" customFormat="1" ht="12" customHeight="1">
      <c r="A68" s="31"/>
      <c r="B68" s="32"/>
      <c r="C68" s="26" t="s">
        <v>16</v>
      </c>
      <c r="D68" s="33"/>
      <c r="E68" s="33"/>
      <c r="F68" s="33"/>
      <c r="G68" s="33"/>
      <c r="H68" s="33"/>
      <c r="I68" s="105"/>
      <c r="J68" s="33"/>
      <c r="K68" s="33"/>
      <c r="L68" s="106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5" s="2" customFormat="1" ht="16.5" customHeight="1">
      <c r="A69" s="31"/>
      <c r="B69" s="32"/>
      <c r="C69" s="33"/>
      <c r="D69" s="33"/>
      <c r="E69" s="330" t="str">
        <f>E7</f>
        <v>Oprava DŘT v úseku Pohled - Břeclav - Hodonín</v>
      </c>
      <c r="F69" s="331"/>
      <c r="G69" s="331"/>
      <c r="H69" s="331"/>
      <c r="I69" s="105"/>
      <c r="J69" s="33"/>
      <c r="K69" s="33"/>
      <c r="L69" s="106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5" s="2" customFormat="1" ht="12" customHeight="1">
      <c r="A70" s="31"/>
      <c r="B70" s="32"/>
      <c r="C70" s="26" t="s">
        <v>116</v>
      </c>
      <c r="D70" s="33"/>
      <c r="E70" s="33"/>
      <c r="F70" s="33"/>
      <c r="G70" s="33"/>
      <c r="H70" s="33"/>
      <c r="I70" s="105"/>
      <c r="J70" s="33"/>
      <c r="K70" s="33"/>
      <c r="L70" s="106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5" s="2" customFormat="1" ht="16.5" customHeight="1">
      <c r="A71" s="31"/>
      <c r="B71" s="32"/>
      <c r="C71" s="33"/>
      <c r="D71" s="33"/>
      <c r="E71" s="303" t="str">
        <f>E9</f>
        <v>SO01 - Žst. Hrušky</v>
      </c>
      <c r="F71" s="332"/>
      <c r="G71" s="332"/>
      <c r="H71" s="332"/>
      <c r="I71" s="105"/>
      <c r="J71" s="33"/>
      <c r="K71" s="33"/>
      <c r="L71" s="106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5" s="2" customFormat="1" ht="6.95" customHeight="1">
      <c r="A72" s="31"/>
      <c r="B72" s="32"/>
      <c r="C72" s="33"/>
      <c r="D72" s="33"/>
      <c r="E72" s="33"/>
      <c r="F72" s="33"/>
      <c r="G72" s="33"/>
      <c r="H72" s="33"/>
      <c r="I72" s="105"/>
      <c r="J72" s="33"/>
      <c r="K72" s="33"/>
      <c r="L72" s="106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5" s="2" customFormat="1" ht="12" customHeight="1">
      <c r="A73" s="31"/>
      <c r="B73" s="32"/>
      <c r="C73" s="26" t="s">
        <v>21</v>
      </c>
      <c r="D73" s="33"/>
      <c r="E73" s="33"/>
      <c r="F73" s="24" t="str">
        <f>F12</f>
        <v>Obvod OŘ Brno</v>
      </c>
      <c r="G73" s="33"/>
      <c r="H73" s="33"/>
      <c r="I73" s="108" t="s">
        <v>23</v>
      </c>
      <c r="J73" s="56" t="str">
        <f>IF(J12="","",J12)</f>
        <v>23. 10. 2019</v>
      </c>
      <c r="K73" s="33"/>
      <c r="L73" s="106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5" s="2" customFormat="1" ht="6.95" customHeight="1">
      <c r="A74" s="31"/>
      <c r="B74" s="32"/>
      <c r="C74" s="33"/>
      <c r="D74" s="33"/>
      <c r="E74" s="33"/>
      <c r="F74" s="33"/>
      <c r="G74" s="33"/>
      <c r="H74" s="33"/>
      <c r="I74" s="105"/>
      <c r="J74" s="33"/>
      <c r="K74" s="33"/>
      <c r="L74" s="106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5" s="2" customFormat="1" ht="15.2" customHeight="1">
      <c r="A75" s="31"/>
      <c r="B75" s="32"/>
      <c r="C75" s="26" t="s">
        <v>25</v>
      </c>
      <c r="D75" s="33"/>
      <c r="E75" s="33"/>
      <c r="F75" s="24" t="str">
        <f>E15</f>
        <v>SŽDC, s.o., OŘ Brno</v>
      </c>
      <c r="G75" s="33"/>
      <c r="H75" s="33"/>
      <c r="I75" s="108" t="s">
        <v>31</v>
      </c>
      <c r="J75" s="29" t="str">
        <f>E21</f>
        <v xml:space="preserve"> </v>
      </c>
      <c r="K75" s="33"/>
      <c r="L75" s="106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5" s="2" customFormat="1" ht="15.2" customHeight="1">
      <c r="A76" s="31"/>
      <c r="B76" s="32"/>
      <c r="C76" s="26" t="s">
        <v>29</v>
      </c>
      <c r="D76" s="33"/>
      <c r="E76" s="33"/>
      <c r="F76" s="24" t="str">
        <f>IF(E18="","",E18)</f>
        <v>Vyplň údaj</v>
      </c>
      <c r="G76" s="33"/>
      <c r="H76" s="33"/>
      <c r="I76" s="108" t="s">
        <v>34</v>
      </c>
      <c r="J76" s="29" t="str">
        <f>E24</f>
        <v xml:space="preserve"> </v>
      </c>
      <c r="K76" s="33"/>
      <c r="L76" s="106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5" s="2" customFormat="1" ht="10.35" customHeight="1">
      <c r="A77" s="31"/>
      <c r="B77" s="32"/>
      <c r="C77" s="33"/>
      <c r="D77" s="33"/>
      <c r="E77" s="33"/>
      <c r="F77" s="33"/>
      <c r="G77" s="33"/>
      <c r="H77" s="33"/>
      <c r="I77" s="105"/>
      <c r="J77" s="33"/>
      <c r="K77" s="33"/>
      <c r="L77" s="106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5" s="9" customFormat="1" ht="29.25" customHeight="1">
      <c r="A78" s="142"/>
      <c r="B78" s="143"/>
      <c r="C78" s="144" t="s">
        <v>123</v>
      </c>
      <c r="D78" s="145" t="s">
        <v>56</v>
      </c>
      <c r="E78" s="145" t="s">
        <v>52</v>
      </c>
      <c r="F78" s="145" t="s">
        <v>53</v>
      </c>
      <c r="G78" s="145" t="s">
        <v>124</v>
      </c>
      <c r="H78" s="145" t="s">
        <v>125</v>
      </c>
      <c r="I78" s="146" t="s">
        <v>126</v>
      </c>
      <c r="J78" s="145" t="s">
        <v>120</v>
      </c>
      <c r="K78" s="147" t="s">
        <v>127</v>
      </c>
      <c r="L78" s="148"/>
      <c r="M78" s="65" t="s">
        <v>19</v>
      </c>
      <c r="N78" s="66" t="s">
        <v>41</v>
      </c>
      <c r="O78" s="66" t="s">
        <v>128</v>
      </c>
      <c r="P78" s="66" t="s">
        <v>129</v>
      </c>
      <c r="Q78" s="66" t="s">
        <v>130</v>
      </c>
      <c r="R78" s="66" t="s">
        <v>131</v>
      </c>
      <c r="S78" s="66" t="s">
        <v>132</v>
      </c>
      <c r="T78" s="67" t="s">
        <v>133</v>
      </c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  <c r="AE78" s="142"/>
    </row>
    <row r="79" spans="1:65" s="2" customFormat="1" ht="22.9" customHeight="1">
      <c r="A79" s="31"/>
      <c r="B79" s="32"/>
      <c r="C79" s="72" t="s">
        <v>134</v>
      </c>
      <c r="D79" s="33"/>
      <c r="E79" s="33"/>
      <c r="F79" s="33"/>
      <c r="G79" s="33"/>
      <c r="H79" s="33"/>
      <c r="I79" s="105"/>
      <c r="J79" s="149">
        <f>BK79</f>
        <v>0</v>
      </c>
      <c r="K79" s="33"/>
      <c r="L79" s="36"/>
      <c r="M79" s="68"/>
      <c r="N79" s="150"/>
      <c r="O79" s="69"/>
      <c r="P79" s="151">
        <f>SUM(P80:P119)</f>
        <v>0</v>
      </c>
      <c r="Q79" s="69"/>
      <c r="R79" s="151">
        <f>SUM(R80:R119)</f>
        <v>0</v>
      </c>
      <c r="S79" s="69"/>
      <c r="T79" s="152">
        <f>SUM(T80:T119)</f>
        <v>0</v>
      </c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T79" s="14" t="s">
        <v>70</v>
      </c>
      <c r="AU79" s="14" t="s">
        <v>121</v>
      </c>
      <c r="BK79" s="153">
        <f>SUM(BK80:BK119)</f>
        <v>0</v>
      </c>
    </row>
    <row r="80" spans="1:65" s="2" customFormat="1" ht="24" customHeight="1">
      <c r="A80" s="31"/>
      <c r="B80" s="32"/>
      <c r="C80" s="154" t="s">
        <v>79</v>
      </c>
      <c r="D80" s="154" t="s">
        <v>135</v>
      </c>
      <c r="E80" s="155" t="s">
        <v>136</v>
      </c>
      <c r="F80" s="156" t="s">
        <v>137</v>
      </c>
      <c r="G80" s="157" t="s">
        <v>138</v>
      </c>
      <c r="H80" s="158">
        <v>1</v>
      </c>
      <c r="I80" s="159"/>
      <c r="J80" s="160">
        <f t="shared" ref="J80:J119" si="0">ROUND(I80*H80,2)</f>
        <v>0</v>
      </c>
      <c r="K80" s="156" t="s">
        <v>139</v>
      </c>
      <c r="L80" s="161"/>
      <c r="M80" s="162" t="s">
        <v>19</v>
      </c>
      <c r="N80" s="163" t="s">
        <v>42</v>
      </c>
      <c r="O80" s="61"/>
      <c r="P80" s="164">
        <f t="shared" ref="P80:P119" si="1">O80*H80</f>
        <v>0</v>
      </c>
      <c r="Q80" s="164">
        <v>0</v>
      </c>
      <c r="R80" s="164">
        <f t="shared" ref="R80:R119" si="2">Q80*H80</f>
        <v>0</v>
      </c>
      <c r="S80" s="164">
        <v>0</v>
      </c>
      <c r="T80" s="165">
        <f t="shared" ref="T80:T119" si="3">S80*H80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R80" s="166" t="s">
        <v>140</v>
      </c>
      <c r="AT80" s="166" t="s">
        <v>135</v>
      </c>
      <c r="AU80" s="166" t="s">
        <v>71</v>
      </c>
      <c r="AY80" s="14" t="s">
        <v>141</v>
      </c>
      <c r="BE80" s="167">
        <f t="shared" ref="BE80:BE119" si="4">IF(N80="základní",J80,0)</f>
        <v>0</v>
      </c>
      <c r="BF80" s="167">
        <f t="shared" ref="BF80:BF119" si="5">IF(N80="snížená",J80,0)</f>
        <v>0</v>
      </c>
      <c r="BG80" s="167">
        <f t="shared" ref="BG80:BG119" si="6">IF(N80="zákl. přenesená",J80,0)</f>
        <v>0</v>
      </c>
      <c r="BH80" s="167">
        <f t="shared" ref="BH80:BH119" si="7">IF(N80="sníž. přenesená",J80,0)</f>
        <v>0</v>
      </c>
      <c r="BI80" s="167">
        <f t="shared" ref="BI80:BI119" si="8">IF(N80="nulová",J80,0)</f>
        <v>0</v>
      </c>
      <c r="BJ80" s="14" t="s">
        <v>79</v>
      </c>
      <c r="BK80" s="167">
        <f t="shared" ref="BK80:BK119" si="9">ROUND(I80*H80,2)</f>
        <v>0</v>
      </c>
      <c r="BL80" s="14" t="s">
        <v>142</v>
      </c>
      <c r="BM80" s="166" t="s">
        <v>143</v>
      </c>
    </row>
    <row r="81" spans="1:65" s="2" customFormat="1" ht="24" customHeight="1">
      <c r="A81" s="31"/>
      <c r="B81" s="32"/>
      <c r="C81" s="154" t="s">
        <v>81</v>
      </c>
      <c r="D81" s="154" t="s">
        <v>135</v>
      </c>
      <c r="E81" s="155" t="s">
        <v>144</v>
      </c>
      <c r="F81" s="156" t="s">
        <v>145</v>
      </c>
      <c r="G81" s="157" t="s">
        <v>138</v>
      </c>
      <c r="H81" s="158">
        <v>1</v>
      </c>
      <c r="I81" s="159"/>
      <c r="J81" s="160">
        <f t="shared" si="0"/>
        <v>0</v>
      </c>
      <c r="K81" s="156" t="s">
        <v>139</v>
      </c>
      <c r="L81" s="161"/>
      <c r="M81" s="162" t="s">
        <v>19</v>
      </c>
      <c r="N81" s="163" t="s">
        <v>42</v>
      </c>
      <c r="O81" s="61"/>
      <c r="P81" s="164">
        <f t="shared" si="1"/>
        <v>0</v>
      </c>
      <c r="Q81" s="164">
        <v>0</v>
      </c>
      <c r="R81" s="164">
        <f t="shared" si="2"/>
        <v>0</v>
      </c>
      <c r="S81" s="164">
        <v>0</v>
      </c>
      <c r="T81" s="165">
        <f t="shared" si="3"/>
        <v>0</v>
      </c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R81" s="166" t="s">
        <v>140</v>
      </c>
      <c r="AT81" s="166" t="s">
        <v>135</v>
      </c>
      <c r="AU81" s="166" t="s">
        <v>71</v>
      </c>
      <c r="AY81" s="14" t="s">
        <v>141</v>
      </c>
      <c r="BE81" s="167">
        <f t="shared" si="4"/>
        <v>0</v>
      </c>
      <c r="BF81" s="167">
        <f t="shared" si="5"/>
        <v>0</v>
      </c>
      <c r="BG81" s="167">
        <f t="shared" si="6"/>
        <v>0</v>
      </c>
      <c r="BH81" s="167">
        <f t="shared" si="7"/>
        <v>0</v>
      </c>
      <c r="BI81" s="167">
        <f t="shared" si="8"/>
        <v>0</v>
      </c>
      <c r="BJ81" s="14" t="s">
        <v>79</v>
      </c>
      <c r="BK81" s="167">
        <f t="shared" si="9"/>
        <v>0</v>
      </c>
      <c r="BL81" s="14" t="s">
        <v>142</v>
      </c>
      <c r="BM81" s="166" t="s">
        <v>146</v>
      </c>
    </row>
    <row r="82" spans="1:65" s="2" customFormat="1" ht="24" customHeight="1">
      <c r="A82" s="31"/>
      <c r="B82" s="32"/>
      <c r="C82" s="154" t="s">
        <v>147</v>
      </c>
      <c r="D82" s="154" t="s">
        <v>135</v>
      </c>
      <c r="E82" s="155" t="s">
        <v>148</v>
      </c>
      <c r="F82" s="156" t="s">
        <v>149</v>
      </c>
      <c r="G82" s="157" t="s">
        <v>138</v>
      </c>
      <c r="H82" s="158">
        <v>1</v>
      </c>
      <c r="I82" s="159"/>
      <c r="J82" s="160">
        <f t="shared" si="0"/>
        <v>0</v>
      </c>
      <c r="K82" s="156" t="s">
        <v>139</v>
      </c>
      <c r="L82" s="161"/>
      <c r="M82" s="162" t="s">
        <v>19</v>
      </c>
      <c r="N82" s="163" t="s">
        <v>42</v>
      </c>
      <c r="O82" s="61"/>
      <c r="P82" s="164">
        <f t="shared" si="1"/>
        <v>0</v>
      </c>
      <c r="Q82" s="164">
        <v>0</v>
      </c>
      <c r="R82" s="164">
        <f t="shared" si="2"/>
        <v>0</v>
      </c>
      <c r="S82" s="164">
        <v>0</v>
      </c>
      <c r="T82" s="165">
        <f t="shared" si="3"/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66" t="s">
        <v>140</v>
      </c>
      <c r="AT82" s="166" t="s">
        <v>135</v>
      </c>
      <c r="AU82" s="166" t="s">
        <v>71</v>
      </c>
      <c r="AY82" s="14" t="s">
        <v>141</v>
      </c>
      <c r="BE82" s="167">
        <f t="shared" si="4"/>
        <v>0</v>
      </c>
      <c r="BF82" s="167">
        <f t="shared" si="5"/>
        <v>0</v>
      </c>
      <c r="BG82" s="167">
        <f t="shared" si="6"/>
        <v>0</v>
      </c>
      <c r="BH82" s="167">
        <f t="shared" si="7"/>
        <v>0</v>
      </c>
      <c r="BI82" s="167">
        <f t="shared" si="8"/>
        <v>0</v>
      </c>
      <c r="BJ82" s="14" t="s">
        <v>79</v>
      </c>
      <c r="BK82" s="167">
        <f t="shared" si="9"/>
        <v>0</v>
      </c>
      <c r="BL82" s="14" t="s">
        <v>142</v>
      </c>
      <c r="BM82" s="166" t="s">
        <v>150</v>
      </c>
    </row>
    <row r="83" spans="1:65" s="2" customFormat="1" ht="24" customHeight="1">
      <c r="A83" s="31"/>
      <c r="B83" s="32"/>
      <c r="C83" s="154" t="s">
        <v>142</v>
      </c>
      <c r="D83" s="154" t="s">
        <v>135</v>
      </c>
      <c r="E83" s="155" t="s">
        <v>151</v>
      </c>
      <c r="F83" s="156" t="s">
        <v>152</v>
      </c>
      <c r="G83" s="157" t="s">
        <v>138</v>
      </c>
      <c r="H83" s="158">
        <v>1</v>
      </c>
      <c r="I83" s="159"/>
      <c r="J83" s="160">
        <f t="shared" si="0"/>
        <v>0</v>
      </c>
      <c r="K83" s="156" t="s">
        <v>139</v>
      </c>
      <c r="L83" s="161"/>
      <c r="M83" s="162" t="s">
        <v>19</v>
      </c>
      <c r="N83" s="163" t="s">
        <v>42</v>
      </c>
      <c r="O83" s="61"/>
      <c r="P83" s="164">
        <f t="shared" si="1"/>
        <v>0</v>
      </c>
      <c r="Q83" s="164">
        <v>0</v>
      </c>
      <c r="R83" s="164">
        <f t="shared" si="2"/>
        <v>0</v>
      </c>
      <c r="S83" s="164">
        <v>0</v>
      </c>
      <c r="T83" s="165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66" t="s">
        <v>140</v>
      </c>
      <c r="AT83" s="166" t="s">
        <v>135</v>
      </c>
      <c r="AU83" s="166" t="s">
        <v>71</v>
      </c>
      <c r="AY83" s="14" t="s">
        <v>141</v>
      </c>
      <c r="BE83" s="167">
        <f t="shared" si="4"/>
        <v>0</v>
      </c>
      <c r="BF83" s="167">
        <f t="shared" si="5"/>
        <v>0</v>
      </c>
      <c r="BG83" s="167">
        <f t="shared" si="6"/>
        <v>0</v>
      </c>
      <c r="BH83" s="167">
        <f t="shared" si="7"/>
        <v>0</v>
      </c>
      <c r="BI83" s="167">
        <f t="shared" si="8"/>
        <v>0</v>
      </c>
      <c r="BJ83" s="14" t="s">
        <v>79</v>
      </c>
      <c r="BK83" s="167">
        <f t="shared" si="9"/>
        <v>0</v>
      </c>
      <c r="BL83" s="14" t="s">
        <v>142</v>
      </c>
      <c r="BM83" s="166" t="s">
        <v>153</v>
      </c>
    </row>
    <row r="84" spans="1:65" s="2" customFormat="1" ht="24" customHeight="1">
      <c r="A84" s="31"/>
      <c r="B84" s="32"/>
      <c r="C84" s="154" t="s">
        <v>154</v>
      </c>
      <c r="D84" s="154" t="s">
        <v>135</v>
      </c>
      <c r="E84" s="155" t="s">
        <v>155</v>
      </c>
      <c r="F84" s="156" t="s">
        <v>156</v>
      </c>
      <c r="G84" s="157" t="s">
        <v>138</v>
      </c>
      <c r="H84" s="158">
        <v>1</v>
      </c>
      <c r="I84" s="159"/>
      <c r="J84" s="160">
        <f t="shared" si="0"/>
        <v>0</v>
      </c>
      <c r="K84" s="156" t="s">
        <v>139</v>
      </c>
      <c r="L84" s="161"/>
      <c r="M84" s="162" t="s">
        <v>19</v>
      </c>
      <c r="N84" s="163" t="s">
        <v>42</v>
      </c>
      <c r="O84" s="61"/>
      <c r="P84" s="164">
        <f t="shared" si="1"/>
        <v>0</v>
      </c>
      <c r="Q84" s="164">
        <v>0</v>
      </c>
      <c r="R84" s="164">
        <f t="shared" si="2"/>
        <v>0</v>
      </c>
      <c r="S84" s="164">
        <v>0</v>
      </c>
      <c r="T84" s="165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66" t="s">
        <v>140</v>
      </c>
      <c r="AT84" s="166" t="s">
        <v>135</v>
      </c>
      <c r="AU84" s="166" t="s">
        <v>71</v>
      </c>
      <c r="AY84" s="14" t="s">
        <v>141</v>
      </c>
      <c r="BE84" s="167">
        <f t="shared" si="4"/>
        <v>0</v>
      </c>
      <c r="BF84" s="167">
        <f t="shared" si="5"/>
        <v>0</v>
      </c>
      <c r="BG84" s="167">
        <f t="shared" si="6"/>
        <v>0</v>
      </c>
      <c r="BH84" s="167">
        <f t="shared" si="7"/>
        <v>0</v>
      </c>
      <c r="BI84" s="167">
        <f t="shared" si="8"/>
        <v>0</v>
      </c>
      <c r="BJ84" s="14" t="s">
        <v>79</v>
      </c>
      <c r="BK84" s="167">
        <f t="shared" si="9"/>
        <v>0</v>
      </c>
      <c r="BL84" s="14" t="s">
        <v>142</v>
      </c>
      <c r="BM84" s="166" t="s">
        <v>157</v>
      </c>
    </row>
    <row r="85" spans="1:65" s="2" customFormat="1" ht="24" customHeight="1">
      <c r="A85" s="31"/>
      <c r="B85" s="32"/>
      <c r="C85" s="154" t="s">
        <v>158</v>
      </c>
      <c r="D85" s="154" t="s">
        <v>135</v>
      </c>
      <c r="E85" s="155" t="s">
        <v>159</v>
      </c>
      <c r="F85" s="156" t="s">
        <v>160</v>
      </c>
      <c r="G85" s="157" t="s">
        <v>138</v>
      </c>
      <c r="H85" s="158">
        <v>4</v>
      </c>
      <c r="I85" s="159"/>
      <c r="J85" s="160">
        <f t="shared" si="0"/>
        <v>0</v>
      </c>
      <c r="K85" s="156" t="s">
        <v>139</v>
      </c>
      <c r="L85" s="161"/>
      <c r="M85" s="162" t="s">
        <v>19</v>
      </c>
      <c r="N85" s="163" t="s">
        <v>42</v>
      </c>
      <c r="O85" s="61"/>
      <c r="P85" s="164">
        <f t="shared" si="1"/>
        <v>0</v>
      </c>
      <c r="Q85" s="164">
        <v>0</v>
      </c>
      <c r="R85" s="164">
        <f t="shared" si="2"/>
        <v>0</v>
      </c>
      <c r="S85" s="164">
        <v>0</v>
      </c>
      <c r="T85" s="165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66" t="s">
        <v>140</v>
      </c>
      <c r="AT85" s="166" t="s">
        <v>135</v>
      </c>
      <c r="AU85" s="166" t="s">
        <v>71</v>
      </c>
      <c r="AY85" s="14" t="s">
        <v>141</v>
      </c>
      <c r="BE85" s="167">
        <f t="shared" si="4"/>
        <v>0</v>
      </c>
      <c r="BF85" s="167">
        <f t="shared" si="5"/>
        <v>0</v>
      </c>
      <c r="BG85" s="167">
        <f t="shared" si="6"/>
        <v>0</v>
      </c>
      <c r="BH85" s="167">
        <f t="shared" si="7"/>
        <v>0</v>
      </c>
      <c r="BI85" s="167">
        <f t="shared" si="8"/>
        <v>0</v>
      </c>
      <c r="BJ85" s="14" t="s">
        <v>79</v>
      </c>
      <c r="BK85" s="167">
        <f t="shared" si="9"/>
        <v>0</v>
      </c>
      <c r="BL85" s="14" t="s">
        <v>142</v>
      </c>
      <c r="BM85" s="166" t="s">
        <v>161</v>
      </c>
    </row>
    <row r="86" spans="1:65" s="2" customFormat="1" ht="24" customHeight="1">
      <c r="A86" s="31"/>
      <c r="B86" s="32"/>
      <c r="C86" s="154" t="s">
        <v>162</v>
      </c>
      <c r="D86" s="154" t="s">
        <v>135</v>
      </c>
      <c r="E86" s="155" t="s">
        <v>163</v>
      </c>
      <c r="F86" s="156" t="s">
        <v>164</v>
      </c>
      <c r="G86" s="157" t="s">
        <v>138</v>
      </c>
      <c r="H86" s="158">
        <v>4</v>
      </c>
      <c r="I86" s="159"/>
      <c r="J86" s="160">
        <f t="shared" si="0"/>
        <v>0</v>
      </c>
      <c r="K86" s="156" t="s">
        <v>139</v>
      </c>
      <c r="L86" s="161"/>
      <c r="M86" s="162" t="s">
        <v>19</v>
      </c>
      <c r="N86" s="163" t="s">
        <v>42</v>
      </c>
      <c r="O86" s="61"/>
      <c r="P86" s="164">
        <f t="shared" si="1"/>
        <v>0</v>
      </c>
      <c r="Q86" s="164">
        <v>0</v>
      </c>
      <c r="R86" s="164">
        <f t="shared" si="2"/>
        <v>0</v>
      </c>
      <c r="S86" s="164">
        <v>0</v>
      </c>
      <c r="T86" s="165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66" t="s">
        <v>140</v>
      </c>
      <c r="AT86" s="166" t="s">
        <v>135</v>
      </c>
      <c r="AU86" s="166" t="s">
        <v>71</v>
      </c>
      <c r="AY86" s="14" t="s">
        <v>141</v>
      </c>
      <c r="BE86" s="167">
        <f t="shared" si="4"/>
        <v>0</v>
      </c>
      <c r="BF86" s="167">
        <f t="shared" si="5"/>
        <v>0</v>
      </c>
      <c r="BG86" s="167">
        <f t="shared" si="6"/>
        <v>0</v>
      </c>
      <c r="BH86" s="167">
        <f t="shared" si="7"/>
        <v>0</v>
      </c>
      <c r="BI86" s="167">
        <f t="shared" si="8"/>
        <v>0</v>
      </c>
      <c r="BJ86" s="14" t="s">
        <v>79</v>
      </c>
      <c r="BK86" s="167">
        <f t="shared" si="9"/>
        <v>0</v>
      </c>
      <c r="BL86" s="14" t="s">
        <v>142</v>
      </c>
      <c r="BM86" s="166" t="s">
        <v>165</v>
      </c>
    </row>
    <row r="87" spans="1:65" s="2" customFormat="1" ht="24" customHeight="1">
      <c r="A87" s="31"/>
      <c r="B87" s="32"/>
      <c r="C87" s="154" t="s">
        <v>140</v>
      </c>
      <c r="D87" s="154" t="s">
        <v>135</v>
      </c>
      <c r="E87" s="155" t="s">
        <v>166</v>
      </c>
      <c r="F87" s="156" t="s">
        <v>167</v>
      </c>
      <c r="G87" s="157" t="s">
        <v>138</v>
      </c>
      <c r="H87" s="158">
        <v>2</v>
      </c>
      <c r="I87" s="159"/>
      <c r="J87" s="160">
        <f t="shared" si="0"/>
        <v>0</v>
      </c>
      <c r="K87" s="156" t="s">
        <v>139</v>
      </c>
      <c r="L87" s="161"/>
      <c r="M87" s="162" t="s">
        <v>19</v>
      </c>
      <c r="N87" s="163" t="s">
        <v>42</v>
      </c>
      <c r="O87" s="61"/>
      <c r="P87" s="164">
        <f t="shared" si="1"/>
        <v>0</v>
      </c>
      <c r="Q87" s="164">
        <v>0</v>
      </c>
      <c r="R87" s="164">
        <f t="shared" si="2"/>
        <v>0</v>
      </c>
      <c r="S87" s="164">
        <v>0</v>
      </c>
      <c r="T87" s="165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66" t="s">
        <v>140</v>
      </c>
      <c r="AT87" s="166" t="s">
        <v>135</v>
      </c>
      <c r="AU87" s="166" t="s">
        <v>71</v>
      </c>
      <c r="AY87" s="14" t="s">
        <v>141</v>
      </c>
      <c r="BE87" s="167">
        <f t="shared" si="4"/>
        <v>0</v>
      </c>
      <c r="BF87" s="167">
        <f t="shared" si="5"/>
        <v>0</v>
      </c>
      <c r="BG87" s="167">
        <f t="shared" si="6"/>
        <v>0</v>
      </c>
      <c r="BH87" s="167">
        <f t="shared" si="7"/>
        <v>0</v>
      </c>
      <c r="BI87" s="167">
        <f t="shared" si="8"/>
        <v>0</v>
      </c>
      <c r="BJ87" s="14" t="s">
        <v>79</v>
      </c>
      <c r="BK87" s="167">
        <f t="shared" si="9"/>
        <v>0</v>
      </c>
      <c r="BL87" s="14" t="s">
        <v>142</v>
      </c>
      <c r="BM87" s="166" t="s">
        <v>168</v>
      </c>
    </row>
    <row r="88" spans="1:65" s="2" customFormat="1" ht="24" customHeight="1">
      <c r="A88" s="31"/>
      <c r="B88" s="32"/>
      <c r="C88" s="154" t="s">
        <v>169</v>
      </c>
      <c r="D88" s="154" t="s">
        <v>135</v>
      </c>
      <c r="E88" s="155" t="s">
        <v>170</v>
      </c>
      <c r="F88" s="156" t="s">
        <v>171</v>
      </c>
      <c r="G88" s="157" t="s">
        <v>138</v>
      </c>
      <c r="H88" s="158">
        <v>1</v>
      </c>
      <c r="I88" s="159"/>
      <c r="J88" s="160">
        <f t="shared" si="0"/>
        <v>0</v>
      </c>
      <c r="K88" s="156" t="s">
        <v>139</v>
      </c>
      <c r="L88" s="161"/>
      <c r="M88" s="162" t="s">
        <v>19</v>
      </c>
      <c r="N88" s="163" t="s">
        <v>42</v>
      </c>
      <c r="O88" s="61"/>
      <c r="P88" s="164">
        <f t="shared" si="1"/>
        <v>0</v>
      </c>
      <c r="Q88" s="164">
        <v>0</v>
      </c>
      <c r="R88" s="164">
        <f t="shared" si="2"/>
        <v>0</v>
      </c>
      <c r="S88" s="164">
        <v>0</v>
      </c>
      <c r="T88" s="165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66" t="s">
        <v>140</v>
      </c>
      <c r="AT88" s="166" t="s">
        <v>135</v>
      </c>
      <c r="AU88" s="166" t="s">
        <v>71</v>
      </c>
      <c r="AY88" s="14" t="s">
        <v>141</v>
      </c>
      <c r="BE88" s="167">
        <f t="shared" si="4"/>
        <v>0</v>
      </c>
      <c r="BF88" s="167">
        <f t="shared" si="5"/>
        <v>0</v>
      </c>
      <c r="BG88" s="167">
        <f t="shared" si="6"/>
        <v>0</v>
      </c>
      <c r="BH88" s="167">
        <f t="shared" si="7"/>
        <v>0</v>
      </c>
      <c r="BI88" s="167">
        <f t="shared" si="8"/>
        <v>0</v>
      </c>
      <c r="BJ88" s="14" t="s">
        <v>79</v>
      </c>
      <c r="BK88" s="167">
        <f t="shared" si="9"/>
        <v>0</v>
      </c>
      <c r="BL88" s="14" t="s">
        <v>142</v>
      </c>
      <c r="BM88" s="166" t="s">
        <v>172</v>
      </c>
    </row>
    <row r="89" spans="1:65" s="2" customFormat="1" ht="24" customHeight="1">
      <c r="A89" s="31"/>
      <c r="B89" s="32"/>
      <c r="C89" s="154" t="s">
        <v>173</v>
      </c>
      <c r="D89" s="154" t="s">
        <v>135</v>
      </c>
      <c r="E89" s="155" t="s">
        <v>174</v>
      </c>
      <c r="F89" s="156" t="s">
        <v>175</v>
      </c>
      <c r="G89" s="157" t="s">
        <v>138</v>
      </c>
      <c r="H89" s="158">
        <v>1</v>
      </c>
      <c r="I89" s="159"/>
      <c r="J89" s="160">
        <f t="shared" si="0"/>
        <v>0</v>
      </c>
      <c r="K89" s="156" t="s">
        <v>139</v>
      </c>
      <c r="L89" s="161"/>
      <c r="M89" s="162" t="s">
        <v>19</v>
      </c>
      <c r="N89" s="163" t="s">
        <v>42</v>
      </c>
      <c r="O89" s="61"/>
      <c r="P89" s="164">
        <f t="shared" si="1"/>
        <v>0</v>
      </c>
      <c r="Q89" s="164">
        <v>0</v>
      </c>
      <c r="R89" s="164">
        <f t="shared" si="2"/>
        <v>0</v>
      </c>
      <c r="S89" s="164">
        <v>0</v>
      </c>
      <c r="T89" s="165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66" t="s">
        <v>140</v>
      </c>
      <c r="AT89" s="166" t="s">
        <v>135</v>
      </c>
      <c r="AU89" s="166" t="s">
        <v>71</v>
      </c>
      <c r="AY89" s="14" t="s">
        <v>141</v>
      </c>
      <c r="BE89" s="167">
        <f t="shared" si="4"/>
        <v>0</v>
      </c>
      <c r="BF89" s="167">
        <f t="shared" si="5"/>
        <v>0</v>
      </c>
      <c r="BG89" s="167">
        <f t="shared" si="6"/>
        <v>0</v>
      </c>
      <c r="BH89" s="167">
        <f t="shared" si="7"/>
        <v>0</v>
      </c>
      <c r="BI89" s="167">
        <f t="shared" si="8"/>
        <v>0</v>
      </c>
      <c r="BJ89" s="14" t="s">
        <v>79</v>
      </c>
      <c r="BK89" s="167">
        <f t="shared" si="9"/>
        <v>0</v>
      </c>
      <c r="BL89" s="14" t="s">
        <v>142</v>
      </c>
      <c r="BM89" s="166" t="s">
        <v>176</v>
      </c>
    </row>
    <row r="90" spans="1:65" s="2" customFormat="1" ht="24" customHeight="1">
      <c r="A90" s="31"/>
      <c r="B90" s="32"/>
      <c r="C90" s="154" t="s">
        <v>177</v>
      </c>
      <c r="D90" s="154" t="s">
        <v>135</v>
      </c>
      <c r="E90" s="155" t="s">
        <v>178</v>
      </c>
      <c r="F90" s="156" t="s">
        <v>179</v>
      </c>
      <c r="G90" s="157" t="s">
        <v>138</v>
      </c>
      <c r="H90" s="158">
        <v>1</v>
      </c>
      <c r="I90" s="159"/>
      <c r="J90" s="160">
        <f t="shared" si="0"/>
        <v>0</v>
      </c>
      <c r="K90" s="156" t="s">
        <v>139</v>
      </c>
      <c r="L90" s="161"/>
      <c r="M90" s="162" t="s">
        <v>19</v>
      </c>
      <c r="N90" s="163" t="s">
        <v>42</v>
      </c>
      <c r="O90" s="61"/>
      <c r="P90" s="164">
        <f t="shared" si="1"/>
        <v>0</v>
      </c>
      <c r="Q90" s="164">
        <v>0</v>
      </c>
      <c r="R90" s="164">
        <f t="shared" si="2"/>
        <v>0</v>
      </c>
      <c r="S90" s="164">
        <v>0</v>
      </c>
      <c r="T90" s="165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66" t="s">
        <v>140</v>
      </c>
      <c r="AT90" s="166" t="s">
        <v>135</v>
      </c>
      <c r="AU90" s="166" t="s">
        <v>71</v>
      </c>
      <c r="AY90" s="14" t="s">
        <v>141</v>
      </c>
      <c r="BE90" s="167">
        <f t="shared" si="4"/>
        <v>0</v>
      </c>
      <c r="BF90" s="167">
        <f t="shared" si="5"/>
        <v>0</v>
      </c>
      <c r="BG90" s="167">
        <f t="shared" si="6"/>
        <v>0</v>
      </c>
      <c r="BH90" s="167">
        <f t="shared" si="7"/>
        <v>0</v>
      </c>
      <c r="BI90" s="167">
        <f t="shared" si="8"/>
        <v>0</v>
      </c>
      <c r="BJ90" s="14" t="s">
        <v>79</v>
      </c>
      <c r="BK90" s="167">
        <f t="shared" si="9"/>
        <v>0</v>
      </c>
      <c r="BL90" s="14" t="s">
        <v>142</v>
      </c>
      <c r="BM90" s="166" t="s">
        <v>180</v>
      </c>
    </row>
    <row r="91" spans="1:65" s="2" customFormat="1" ht="36" customHeight="1">
      <c r="A91" s="31"/>
      <c r="B91" s="32"/>
      <c r="C91" s="154" t="s">
        <v>181</v>
      </c>
      <c r="D91" s="154" t="s">
        <v>135</v>
      </c>
      <c r="E91" s="155" t="s">
        <v>182</v>
      </c>
      <c r="F91" s="156" t="s">
        <v>183</v>
      </c>
      <c r="G91" s="157" t="s">
        <v>138</v>
      </c>
      <c r="H91" s="158">
        <v>2</v>
      </c>
      <c r="I91" s="159"/>
      <c r="J91" s="160">
        <f t="shared" si="0"/>
        <v>0</v>
      </c>
      <c r="K91" s="156" t="s">
        <v>139</v>
      </c>
      <c r="L91" s="161"/>
      <c r="M91" s="162" t="s">
        <v>19</v>
      </c>
      <c r="N91" s="163" t="s">
        <v>42</v>
      </c>
      <c r="O91" s="61"/>
      <c r="P91" s="164">
        <f t="shared" si="1"/>
        <v>0</v>
      </c>
      <c r="Q91" s="164">
        <v>0</v>
      </c>
      <c r="R91" s="164">
        <f t="shared" si="2"/>
        <v>0</v>
      </c>
      <c r="S91" s="164">
        <v>0</v>
      </c>
      <c r="T91" s="165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66" t="s">
        <v>140</v>
      </c>
      <c r="AT91" s="166" t="s">
        <v>135</v>
      </c>
      <c r="AU91" s="166" t="s">
        <v>71</v>
      </c>
      <c r="AY91" s="14" t="s">
        <v>141</v>
      </c>
      <c r="BE91" s="167">
        <f t="shared" si="4"/>
        <v>0</v>
      </c>
      <c r="BF91" s="167">
        <f t="shared" si="5"/>
        <v>0</v>
      </c>
      <c r="BG91" s="167">
        <f t="shared" si="6"/>
        <v>0</v>
      </c>
      <c r="BH91" s="167">
        <f t="shared" si="7"/>
        <v>0</v>
      </c>
      <c r="BI91" s="167">
        <f t="shared" si="8"/>
        <v>0</v>
      </c>
      <c r="BJ91" s="14" t="s">
        <v>79</v>
      </c>
      <c r="BK91" s="167">
        <f t="shared" si="9"/>
        <v>0</v>
      </c>
      <c r="BL91" s="14" t="s">
        <v>142</v>
      </c>
      <c r="BM91" s="166" t="s">
        <v>184</v>
      </c>
    </row>
    <row r="92" spans="1:65" s="2" customFormat="1" ht="24" customHeight="1">
      <c r="A92" s="31"/>
      <c r="B92" s="32"/>
      <c r="C92" s="154" t="s">
        <v>185</v>
      </c>
      <c r="D92" s="154" t="s">
        <v>135</v>
      </c>
      <c r="E92" s="155" t="s">
        <v>186</v>
      </c>
      <c r="F92" s="156" t="s">
        <v>187</v>
      </c>
      <c r="G92" s="157" t="s">
        <v>188</v>
      </c>
      <c r="H92" s="158">
        <v>40</v>
      </c>
      <c r="I92" s="159"/>
      <c r="J92" s="160">
        <f t="shared" si="0"/>
        <v>0</v>
      </c>
      <c r="K92" s="156" t="s">
        <v>139</v>
      </c>
      <c r="L92" s="161"/>
      <c r="M92" s="162" t="s">
        <v>19</v>
      </c>
      <c r="N92" s="163" t="s">
        <v>42</v>
      </c>
      <c r="O92" s="61"/>
      <c r="P92" s="164">
        <f t="shared" si="1"/>
        <v>0</v>
      </c>
      <c r="Q92" s="164">
        <v>0</v>
      </c>
      <c r="R92" s="164">
        <f t="shared" si="2"/>
        <v>0</v>
      </c>
      <c r="S92" s="164">
        <v>0</v>
      </c>
      <c r="T92" s="165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66" t="s">
        <v>140</v>
      </c>
      <c r="AT92" s="166" t="s">
        <v>135</v>
      </c>
      <c r="AU92" s="166" t="s">
        <v>71</v>
      </c>
      <c r="AY92" s="14" t="s">
        <v>141</v>
      </c>
      <c r="BE92" s="167">
        <f t="shared" si="4"/>
        <v>0</v>
      </c>
      <c r="BF92" s="167">
        <f t="shared" si="5"/>
        <v>0</v>
      </c>
      <c r="BG92" s="167">
        <f t="shared" si="6"/>
        <v>0</v>
      </c>
      <c r="BH92" s="167">
        <f t="shared" si="7"/>
        <v>0</v>
      </c>
      <c r="BI92" s="167">
        <f t="shared" si="8"/>
        <v>0</v>
      </c>
      <c r="BJ92" s="14" t="s">
        <v>79</v>
      </c>
      <c r="BK92" s="167">
        <f t="shared" si="9"/>
        <v>0</v>
      </c>
      <c r="BL92" s="14" t="s">
        <v>142</v>
      </c>
      <c r="BM92" s="166" t="s">
        <v>189</v>
      </c>
    </row>
    <row r="93" spans="1:65" s="2" customFormat="1" ht="24" customHeight="1">
      <c r="A93" s="31"/>
      <c r="B93" s="32"/>
      <c r="C93" s="168" t="s">
        <v>190</v>
      </c>
      <c r="D93" s="168" t="s">
        <v>191</v>
      </c>
      <c r="E93" s="169" t="s">
        <v>192</v>
      </c>
      <c r="F93" s="170" t="s">
        <v>193</v>
      </c>
      <c r="G93" s="171" t="s">
        <v>188</v>
      </c>
      <c r="H93" s="172">
        <v>40</v>
      </c>
      <c r="I93" s="173"/>
      <c r="J93" s="174">
        <f t="shared" si="0"/>
        <v>0</v>
      </c>
      <c r="K93" s="170" t="s">
        <v>139</v>
      </c>
      <c r="L93" s="36"/>
      <c r="M93" s="175" t="s">
        <v>19</v>
      </c>
      <c r="N93" s="176" t="s">
        <v>42</v>
      </c>
      <c r="O93" s="61"/>
      <c r="P93" s="164">
        <f t="shared" si="1"/>
        <v>0</v>
      </c>
      <c r="Q93" s="164">
        <v>0</v>
      </c>
      <c r="R93" s="164">
        <f t="shared" si="2"/>
        <v>0</v>
      </c>
      <c r="S93" s="164">
        <v>0</v>
      </c>
      <c r="T93" s="165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66" t="s">
        <v>142</v>
      </c>
      <c r="AT93" s="166" t="s">
        <v>191</v>
      </c>
      <c r="AU93" s="166" t="s">
        <v>71</v>
      </c>
      <c r="AY93" s="14" t="s">
        <v>141</v>
      </c>
      <c r="BE93" s="167">
        <f t="shared" si="4"/>
        <v>0</v>
      </c>
      <c r="BF93" s="167">
        <f t="shared" si="5"/>
        <v>0</v>
      </c>
      <c r="BG93" s="167">
        <f t="shared" si="6"/>
        <v>0</v>
      </c>
      <c r="BH93" s="167">
        <f t="shared" si="7"/>
        <v>0</v>
      </c>
      <c r="BI93" s="167">
        <f t="shared" si="8"/>
        <v>0</v>
      </c>
      <c r="BJ93" s="14" t="s">
        <v>79</v>
      </c>
      <c r="BK93" s="167">
        <f t="shared" si="9"/>
        <v>0</v>
      </c>
      <c r="BL93" s="14" t="s">
        <v>142</v>
      </c>
      <c r="BM93" s="166" t="s">
        <v>194</v>
      </c>
    </row>
    <row r="94" spans="1:65" s="2" customFormat="1" ht="24" customHeight="1">
      <c r="A94" s="31"/>
      <c r="B94" s="32"/>
      <c r="C94" s="154" t="s">
        <v>8</v>
      </c>
      <c r="D94" s="154" t="s">
        <v>135</v>
      </c>
      <c r="E94" s="155" t="s">
        <v>195</v>
      </c>
      <c r="F94" s="156" t="s">
        <v>196</v>
      </c>
      <c r="G94" s="157" t="s">
        <v>138</v>
      </c>
      <c r="H94" s="158">
        <v>5</v>
      </c>
      <c r="I94" s="159"/>
      <c r="J94" s="160">
        <f t="shared" si="0"/>
        <v>0</v>
      </c>
      <c r="K94" s="156" t="s">
        <v>139</v>
      </c>
      <c r="L94" s="161"/>
      <c r="M94" s="162" t="s">
        <v>19</v>
      </c>
      <c r="N94" s="163" t="s">
        <v>42</v>
      </c>
      <c r="O94" s="61"/>
      <c r="P94" s="164">
        <f t="shared" si="1"/>
        <v>0</v>
      </c>
      <c r="Q94" s="164">
        <v>0</v>
      </c>
      <c r="R94" s="164">
        <f t="shared" si="2"/>
        <v>0</v>
      </c>
      <c r="S94" s="164">
        <v>0</v>
      </c>
      <c r="T94" s="165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66" t="s">
        <v>197</v>
      </c>
      <c r="AT94" s="166" t="s">
        <v>135</v>
      </c>
      <c r="AU94" s="166" t="s">
        <v>71</v>
      </c>
      <c r="AY94" s="14" t="s">
        <v>141</v>
      </c>
      <c r="BE94" s="167">
        <f t="shared" si="4"/>
        <v>0</v>
      </c>
      <c r="BF94" s="167">
        <f t="shared" si="5"/>
        <v>0</v>
      </c>
      <c r="BG94" s="167">
        <f t="shared" si="6"/>
        <v>0</v>
      </c>
      <c r="BH94" s="167">
        <f t="shared" si="7"/>
        <v>0</v>
      </c>
      <c r="BI94" s="167">
        <f t="shared" si="8"/>
        <v>0</v>
      </c>
      <c r="BJ94" s="14" t="s">
        <v>79</v>
      </c>
      <c r="BK94" s="167">
        <f t="shared" si="9"/>
        <v>0</v>
      </c>
      <c r="BL94" s="14" t="s">
        <v>197</v>
      </c>
      <c r="BM94" s="166" t="s">
        <v>198</v>
      </c>
    </row>
    <row r="95" spans="1:65" s="2" customFormat="1" ht="24" customHeight="1">
      <c r="A95" s="31"/>
      <c r="B95" s="32"/>
      <c r="C95" s="168" t="s">
        <v>199</v>
      </c>
      <c r="D95" s="168" t="s">
        <v>191</v>
      </c>
      <c r="E95" s="169" t="s">
        <v>200</v>
      </c>
      <c r="F95" s="170" t="s">
        <v>201</v>
      </c>
      <c r="G95" s="171" t="s">
        <v>188</v>
      </c>
      <c r="H95" s="172">
        <v>10</v>
      </c>
      <c r="I95" s="173"/>
      <c r="J95" s="174">
        <f t="shared" si="0"/>
        <v>0</v>
      </c>
      <c r="K95" s="170" t="s">
        <v>139</v>
      </c>
      <c r="L95" s="36"/>
      <c r="M95" s="175" t="s">
        <v>19</v>
      </c>
      <c r="N95" s="176" t="s">
        <v>42</v>
      </c>
      <c r="O95" s="61"/>
      <c r="P95" s="164">
        <f t="shared" si="1"/>
        <v>0</v>
      </c>
      <c r="Q95" s="164">
        <v>0</v>
      </c>
      <c r="R95" s="164">
        <f t="shared" si="2"/>
        <v>0</v>
      </c>
      <c r="S95" s="164">
        <v>0</v>
      </c>
      <c r="T95" s="165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66" t="s">
        <v>202</v>
      </c>
      <c r="AT95" s="166" t="s">
        <v>191</v>
      </c>
      <c r="AU95" s="166" t="s">
        <v>71</v>
      </c>
      <c r="AY95" s="14" t="s">
        <v>141</v>
      </c>
      <c r="BE95" s="167">
        <f t="shared" si="4"/>
        <v>0</v>
      </c>
      <c r="BF95" s="167">
        <f t="shared" si="5"/>
        <v>0</v>
      </c>
      <c r="BG95" s="167">
        <f t="shared" si="6"/>
        <v>0</v>
      </c>
      <c r="BH95" s="167">
        <f t="shared" si="7"/>
        <v>0</v>
      </c>
      <c r="BI95" s="167">
        <f t="shared" si="8"/>
        <v>0</v>
      </c>
      <c r="BJ95" s="14" t="s">
        <v>79</v>
      </c>
      <c r="BK95" s="167">
        <f t="shared" si="9"/>
        <v>0</v>
      </c>
      <c r="BL95" s="14" t="s">
        <v>202</v>
      </c>
      <c r="BM95" s="166" t="s">
        <v>203</v>
      </c>
    </row>
    <row r="96" spans="1:65" s="2" customFormat="1" ht="24" customHeight="1">
      <c r="A96" s="31"/>
      <c r="B96" s="32"/>
      <c r="C96" s="168" t="s">
        <v>204</v>
      </c>
      <c r="D96" s="168" t="s">
        <v>191</v>
      </c>
      <c r="E96" s="169" t="s">
        <v>205</v>
      </c>
      <c r="F96" s="170" t="s">
        <v>206</v>
      </c>
      <c r="G96" s="171" t="s">
        <v>207</v>
      </c>
      <c r="H96" s="172">
        <v>0.5</v>
      </c>
      <c r="I96" s="173"/>
      <c r="J96" s="174">
        <f t="shared" si="0"/>
        <v>0</v>
      </c>
      <c r="K96" s="170" t="s">
        <v>139</v>
      </c>
      <c r="L96" s="36"/>
      <c r="M96" s="175" t="s">
        <v>19</v>
      </c>
      <c r="N96" s="176" t="s">
        <v>42</v>
      </c>
      <c r="O96" s="61"/>
      <c r="P96" s="164">
        <f t="shared" si="1"/>
        <v>0</v>
      </c>
      <c r="Q96" s="164">
        <v>0</v>
      </c>
      <c r="R96" s="164">
        <f t="shared" si="2"/>
        <v>0</v>
      </c>
      <c r="S96" s="164">
        <v>0</v>
      </c>
      <c r="T96" s="165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66" t="s">
        <v>202</v>
      </c>
      <c r="AT96" s="166" t="s">
        <v>191</v>
      </c>
      <c r="AU96" s="166" t="s">
        <v>71</v>
      </c>
      <c r="AY96" s="14" t="s">
        <v>141</v>
      </c>
      <c r="BE96" s="167">
        <f t="shared" si="4"/>
        <v>0</v>
      </c>
      <c r="BF96" s="167">
        <f t="shared" si="5"/>
        <v>0</v>
      </c>
      <c r="BG96" s="167">
        <f t="shared" si="6"/>
        <v>0</v>
      </c>
      <c r="BH96" s="167">
        <f t="shared" si="7"/>
        <v>0</v>
      </c>
      <c r="BI96" s="167">
        <f t="shared" si="8"/>
        <v>0</v>
      </c>
      <c r="BJ96" s="14" t="s">
        <v>79</v>
      </c>
      <c r="BK96" s="167">
        <f t="shared" si="9"/>
        <v>0</v>
      </c>
      <c r="BL96" s="14" t="s">
        <v>202</v>
      </c>
      <c r="BM96" s="166" t="s">
        <v>208</v>
      </c>
    </row>
    <row r="97" spans="1:65" s="2" customFormat="1" ht="24" customHeight="1">
      <c r="A97" s="31"/>
      <c r="B97" s="32"/>
      <c r="C97" s="154" t="s">
        <v>209</v>
      </c>
      <c r="D97" s="154" t="s">
        <v>135</v>
      </c>
      <c r="E97" s="155" t="s">
        <v>210</v>
      </c>
      <c r="F97" s="156" t="s">
        <v>211</v>
      </c>
      <c r="G97" s="157" t="s">
        <v>188</v>
      </c>
      <c r="H97" s="158">
        <v>45</v>
      </c>
      <c r="I97" s="159"/>
      <c r="J97" s="160">
        <f t="shared" si="0"/>
        <v>0</v>
      </c>
      <c r="K97" s="156" t="s">
        <v>139</v>
      </c>
      <c r="L97" s="161"/>
      <c r="M97" s="162" t="s">
        <v>19</v>
      </c>
      <c r="N97" s="163" t="s">
        <v>42</v>
      </c>
      <c r="O97" s="61"/>
      <c r="P97" s="164">
        <f t="shared" si="1"/>
        <v>0</v>
      </c>
      <c r="Q97" s="164">
        <v>0</v>
      </c>
      <c r="R97" s="164">
        <f t="shared" si="2"/>
        <v>0</v>
      </c>
      <c r="S97" s="164">
        <v>0</v>
      </c>
      <c r="T97" s="165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66" t="s">
        <v>197</v>
      </c>
      <c r="AT97" s="166" t="s">
        <v>135</v>
      </c>
      <c r="AU97" s="166" t="s">
        <v>71</v>
      </c>
      <c r="AY97" s="14" t="s">
        <v>141</v>
      </c>
      <c r="BE97" s="167">
        <f t="shared" si="4"/>
        <v>0</v>
      </c>
      <c r="BF97" s="167">
        <f t="shared" si="5"/>
        <v>0</v>
      </c>
      <c r="BG97" s="167">
        <f t="shared" si="6"/>
        <v>0</v>
      </c>
      <c r="BH97" s="167">
        <f t="shared" si="7"/>
        <v>0</v>
      </c>
      <c r="BI97" s="167">
        <f t="shared" si="8"/>
        <v>0</v>
      </c>
      <c r="BJ97" s="14" t="s">
        <v>79</v>
      </c>
      <c r="BK97" s="167">
        <f t="shared" si="9"/>
        <v>0</v>
      </c>
      <c r="BL97" s="14" t="s">
        <v>197</v>
      </c>
      <c r="BM97" s="166" t="s">
        <v>212</v>
      </c>
    </row>
    <row r="98" spans="1:65" s="2" customFormat="1" ht="24" customHeight="1">
      <c r="A98" s="31"/>
      <c r="B98" s="32"/>
      <c r="C98" s="154" t="s">
        <v>213</v>
      </c>
      <c r="D98" s="154" t="s">
        <v>135</v>
      </c>
      <c r="E98" s="155" t="s">
        <v>214</v>
      </c>
      <c r="F98" s="156" t="s">
        <v>215</v>
      </c>
      <c r="G98" s="157" t="s">
        <v>138</v>
      </c>
      <c r="H98" s="158">
        <v>2</v>
      </c>
      <c r="I98" s="159"/>
      <c r="J98" s="160">
        <f t="shared" si="0"/>
        <v>0</v>
      </c>
      <c r="K98" s="156" t="s">
        <v>139</v>
      </c>
      <c r="L98" s="161"/>
      <c r="M98" s="162" t="s">
        <v>19</v>
      </c>
      <c r="N98" s="163" t="s">
        <v>42</v>
      </c>
      <c r="O98" s="61"/>
      <c r="P98" s="164">
        <f t="shared" si="1"/>
        <v>0</v>
      </c>
      <c r="Q98" s="164">
        <v>0</v>
      </c>
      <c r="R98" s="164">
        <f t="shared" si="2"/>
        <v>0</v>
      </c>
      <c r="S98" s="164">
        <v>0</v>
      </c>
      <c r="T98" s="165">
        <f t="shared" si="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66" t="s">
        <v>197</v>
      </c>
      <c r="AT98" s="166" t="s">
        <v>135</v>
      </c>
      <c r="AU98" s="166" t="s">
        <v>71</v>
      </c>
      <c r="AY98" s="14" t="s">
        <v>141</v>
      </c>
      <c r="BE98" s="167">
        <f t="shared" si="4"/>
        <v>0</v>
      </c>
      <c r="BF98" s="167">
        <f t="shared" si="5"/>
        <v>0</v>
      </c>
      <c r="BG98" s="167">
        <f t="shared" si="6"/>
        <v>0</v>
      </c>
      <c r="BH98" s="167">
        <f t="shared" si="7"/>
        <v>0</v>
      </c>
      <c r="BI98" s="167">
        <f t="shared" si="8"/>
        <v>0</v>
      </c>
      <c r="BJ98" s="14" t="s">
        <v>79</v>
      </c>
      <c r="BK98" s="167">
        <f t="shared" si="9"/>
        <v>0</v>
      </c>
      <c r="BL98" s="14" t="s">
        <v>197</v>
      </c>
      <c r="BM98" s="166" t="s">
        <v>216</v>
      </c>
    </row>
    <row r="99" spans="1:65" s="2" customFormat="1" ht="24" customHeight="1">
      <c r="A99" s="31"/>
      <c r="B99" s="32"/>
      <c r="C99" s="154" t="s">
        <v>217</v>
      </c>
      <c r="D99" s="154" t="s">
        <v>135</v>
      </c>
      <c r="E99" s="155" t="s">
        <v>218</v>
      </c>
      <c r="F99" s="156" t="s">
        <v>219</v>
      </c>
      <c r="G99" s="157" t="s">
        <v>138</v>
      </c>
      <c r="H99" s="158">
        <v>2</v>
      </c>
      <c r="I99" s="159"/>
      <c r="J99" s="160">
        <f t="shared" si="0"/>
        <v>0</v>
      </c>
      <c r="K99" s="156" t="s">
        <v>139</v>
      </c>
      <c r="L99" s="161"/>
      <c r="M99" s="162" t="s">
        <v>19</v>
      </c>
      <c r="N99" s="163" t="s">
        <v>42</v>
      </c>
      <c r="O99" s="61"/>
      <c r="P99" s="164">
        <f t="shared" si="1"/>
        <v>0</v>
      </c>
      <c r="Q99" s="164">
        <v>0</v>
      </c>
      <c r="R99" s="164">
        <f t="shared" si="2"/>
        <v>0</v>
      </c>
      <c r="S99" s="164">
        <v>0</v>
      </c>
      <c r="T99" s="165">
        <f t="shared" si="3"/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66" t="s">
        <v>197</v>
      </c>
      <c r="AT99" s="166" t="s">
        <v>135</v>
      </c>
      <c r="AU99" s="166" t="s">
        <v>71</v>
      </c>
      <c r="AY99" s="14" t="s">
        <v>141</v>
      </c>
      <c r="BE99" s="167">
        <f t="shared" si="4"/>
        <v>0</v>
      </c>
      <c r="BF99" s="167">
        <f t="shared" si="5"/>
        <v>0</v>
      </c>
      <c r="BG99" s="167">
        <f t="shared" si="6"/>
        <v>0</v>
      </c>
      <c r="BH99" s="167">
        <f t="shared" si="7"/>
        <v>0</v>
      </c>
      <c r="BI99" s="167">
        <f t="shared" si="8"/>
        <v>0</v>
      </c>
      <c r="BJ99" s="14" t="s">
        <v>79</v>
      </c>
      <c r="BK99" s="167">
        <f t="shared" si="9"/>
        <v>0</v>
      </c>
      <c r="BL99" s="14" t="s">
        <v>197</v>
      </c>
      <c r="BM99" s="166" t="s">
        <v>220</v>
      </c>
    </row>
    <row r="100" spans="1:65" s="2" customFormat="1" ht="24" customHeight="1">
      <c r="A100" s="31"/>
      <c r="B100" s="32"/>
      <c r="C100" s="154" t="s">
        <v>7</v>
      </c>
      <c r="D100" s="154" t="s">
        <v>135</v>
      </c>
      <c r="E100" s="155" t="s">
        <v>221</v>
      </c>
      <c r="F100" s="156" t="s">
        <v>222</v>
      </c>
      <c r="G100" s="157" t="s">
        <v>138</v>
      </c>
      <c r="H100" s="158">
        <v>1</v>
      </c>
      <c r="I100" s="159"/>
      <c r="J100" s="160">
        <f t="shared" si="0"/>
        <v>0</v>
      </c>
      <c r="K100" s="156" t="s">
        <v>139</v>
      </c>
      <c r="L100" s="161"/>
      <c r="M100" s="162" t="s">
        <v>19</v>
      </c>
      <c r="N100" s="163" t="s">
        <v>42</v>
      </c>
      <c r="O100" s="61"/>
      <c r="P100" s="164">
        <f t="shared" si="1"/>
        <v>0</v>
      </c>
      <c r="Q100" s="164">
        <v>0</v>
      </c>
      <c r="R100" s="164">
        <f t="shared" si="2"/>
        <v>0</v>
      </c>
      <c r="S100" s="164">
        <v>0</v>
      </c>
      <c r="T100" s="165">
        <f t="shared" si="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66" t="s">
        <v>197</v>
      </c>
      <c r="AT100" s="166" t="s">
        <v>135</v>
      </c>
      <c r="AU100" s="166" t="s">
        <v>71</v>
      </c>
      <c r="AY100" s="14" t="s">
        <v>141</v>
      </c>
      <c r="BE100" s="167">
        <f t="shared" si="4"/>
        <v>0</v>
      </c>
      <c r="BF100" s="167">
        <f t="shared" si="5"/>
        <v>0</v>
      </c>
      <c r="BG100" s="167">
        <f t="shared" si="6"/>
        <v>0</v>
      </c>
      <c r="BH100" s="167">
        <f t="shared" si="7"/>
        <v>0</v>
      </c>
      <c r="BI100" s="167">
        <f t="shared" si="8"/>
        <v>0</v>
      </c>
      <c r="BJ100" s="14" t="s">
        <v>79</v>
      </c>
      <c r="BK100" s="167">
        <f t="shared" si="9"/>
        <v>0</v>
      </c>
      <c r="BL100" s="14" t="s">
        <v>197</v>
      </c>
      <c r="BM100" s="166" t="s">
        <v>223</v>
      </c>
    </row>
    <row r="101" spans="1:65" s="2" customFormat="1" ht="24" customHeight="1">
      <c r="A101" s="31"/>
      <c r="B101" s="32"/>
      <c r="C101" s="168" t="s">
        <v>224</v>
      </c>
      <c r="D101" s="168" t="s">
        <v>191</v>
      </c>
      <c r="E101" s="169" t="s">
        <v>225</v>
      </c>
      <c r="F101" s="170" t="s">
        <v>226</v>
      </c>
      <c r="G101" s="171" t="s">
        <v>138</v>
      </c>
      <c r="H101" s="172">
        <v>1</v>
      </c>
      <c r="I101" s="173"/>
      <c r="J101" s="174">
        <f t="shared" si="0"/>
        <v>0</v>
      </c>
      <c r="K101" s="170" t="s">
        <v>139</v>
      </c>
      <c r="L101" s="36"/>
      <c r="M101" s="175" t="s">
        <v>19</v>
      </c>
      <c r="N101" s="176" t="s">
        <v>42</v>
      </c>
      <c r="O101" s="61"/>
      <c r="P101" s="164">
        <f t="shared" si="1"/>
        <v>0</v>
      </c>
      <c r="Q101" s="164">
        <v>0</v>
      </c>
      <c r="R101" s="164">
        <f t="shared" si="2"/>
        <v>0</v>
      </c>
      <c r="S101" s="164">
        <v>0</v>
      </c>
      <c r="T101" s="165">
        <f t="shared" si="3"/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66" t="s">
        <v>202</v>
      </c>
      <c r="AT101" s="166" t="s">
        <v>191</v>
      </c>
      <c r="AU101" s="166" t="s">
        <v>71</v>
      </c>
      <c r="AY101" s="14" t="s">
        <v>141</v>
      </c>
      <c r="BE101" s="167">
        <f t="shared" si="4"/>
        <v>0</v>
      </c>
      <c r="BF101" s="167">
        <f t="shared" si="5"/>
        <v>0</v>
      </c>
      <c r="BG101" s="167">
        <f t="shared" si="6"/>
        <v>0</v>
      </c>
      <c r="BH101" s="167">
        <f t="shared" si="7"/>
        <v>0</v>
      </c>
      <c r="BI101" s="167">
        <f t="shared" si="8"/>
        <v>0</v>
      </c>
      <c r="BJ101" s="14" t="s">
        <v>79</v>
      </c>
      <c r="BK101" s="167">
        <f t="shared" si="9"/>
        <v>0</v>
      </c>
      <c r="BL101" s="14" t="s">
        <v>202</v>
      </c>
      <c r="BM101" s="166" t="s">
        <v>227</v>
      </c>
    </row>
    <row r="102" spans="1:65" s="2" customFormat="1" ht="24" customHeight="1">
      <c r="A102" s="31"/>
      <c r="B102" s="32"/>
      <c r="C102" s="168" t="s">
        <v>228</v>
      </c>
      <c r="D102" s="168" t="s">
        <v>191</v>
      </c>
      <c r="E102" s="169" t="s">
        <v>229</v>
      </c>
      <c r="F102" s="170" t="s">
        <v>230</v>
      </c>
      <c r="G102" s="171" t="s">
        <v>138</v>
      </c>
      <c r="H102" s="172">
        <v>1</v>
      </c>
      <c r="I102" s="173"/>
      <c r="J102" s="174">
        <f t="shared" si="0"/>
        <v>0</v>
      </c>
      <c r="K102" s="170" t="s">
        <v>139</v>
      </c>
      <c r="L102" s="36"/>
      <c r="M102" s="175" t="s">
        <v>19</v>
      </c>
      <c r="N102" s="176" t="s">
        <v>42</v>
      </c>
      <c r="O102" s="61"/>
      <c r="P102" s="164">
        <f t="shared" si="1"/>
        <v>0</v>
      </c>
      <c r="Q102" s="164">
        <v>0</v>
      </c>
      <c r="R102" s="164">
        <f t="shared" si="2"/>
        <v>0</v>
      </c>
      <c r="S102" s="164">
        <v>0</v>
      </c>
      <c r="T102" s="165">
        <f t="shared" si="3"/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66" t="s">
        <v>202</v>
      </c>
      <c r="AT102" s="166" t="s">
        <v>191</v>
      </c>
      <c r="AU102" s="166" t="s">
        <v>71</v>
      </c>
      <c r="AY102" s="14" t="s">
        <v>141</v>
      </c>
      <c r="BE102" s="167">
        <f t="shared" si="4"/>
        <v>0</v>
      </c>
      <c r="BF102" s="167">
        <f t="shared" si="5"/>
        <v>0</v>
      </c>
      <c r="BG102" s="167">
        <f t="shared" si="6"/>
        <v>0</v>
      </c>
      <c r="BH102" s="167">
        <f t="shared" si="7"/>
        <v>0</v>
      </c>
      <c r="BI102" s="167">
        <f t="shared" si="8"/>
        <v>0</v>
      </c>
      <c r="BJ102" s="14" t="s">
        <v>79</v>
      </c>
      <c r="BK102" s="167">
        <f t="shared" si="9"/>
        <v>0</v>
      </c>
      <c r="BL102" s="14" t="s">
        <v>202</v>
      </c>
      <c r="BM102" s="166" t="s">
        <v>231</v>
      </c>
    </row>
    <row r="103" spans="1:65" s="2" customFormat="1" ht="24" customHeight="1">
      <c r="A103" s="31"/>
      <c r="B103" s="32"/>
      <c r="C103" s="168" t="s">
        <v>232</v>
      </c>
      <c r="D103" s="168" t="s">
        <v>191</v>
      </c>
      <c r="E103" s="169" t="s">
        <v>233</v>
      </c>
      <c r="F103" s="170" t="s">
        <v>234</v>
      </c>
      <c r="G103" s="171" t="s">
        <v>138</v>
      </c>
      <c r="H103" s="172">
        <v>1</v>
      </c>
      <c r="I103" s="173"/>
      <c r="J103" s="174">
        <f t="shared" si="0"/>
        <v>0</v>
      </c>
      <c r="K103" s="170" t="s">
        <v>139</v>
      </c>
      <c r="L103" s="36"/>
      <c r="M103" s="175" t="s">
        <v>19</v>
      </c>
      <c r="N103" s="176" t="s">
        <v>42</v>
      </c>
      <c r="O103" s="61"/>
      <c r="P103" s="164">
        <f t="shared" si="1"/>
        <v>0</v>
      </c>
      <c r="Q103" s="164">
        <v>0</v>
      </c>
      <c r="R103" s="164">
        <f t="shared" si="2"/>
        <v>0</v>
      </c>
      <c r="S103" s="164">
        <v>0</v>
      </c>
      <c r="T103" s="165">
        <f t="shared" si="3"/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66" t="s">
        <v>202</v>
      </c>
      <c r="AT103" s="166" t="s">
        <v>191</v>
      </c>
      <c r="AU103" s="166" t="s">
        <v>71</v>
      </c>
      <c r="AY103" s="14" t="s">
        <v>141</v>
      </c>
      <c r="BE103" s="167">
        <f t="shared" si="4"/>
        <v>0</v>
      </c>
      <c r="BF103" s="167">
        <f t="shared" si="5"/>
        <v>0</v>
      </c>
      <c r="BG103" s="167">
        <f t="shared" si="6"/>
        <v>0</v>
      </c>
      <c r="BH103" s="167">
        <f t="shared" si="7"/>
        <v>0</v>
      </c>
      <c r="BI103" s="167">
        <f t="shared" si="8"/>
        <v>0</v>
      </c>
      <c r="BJ103" s="14" t="s">
        <v>79</v>
      </c>
      <c r="BK103" s="167">
        <f t="shared" si="9"/>
        <v>0</v>
      </c>
      <c r="BL103" s="14" t="s">
        <v>202</v>
      </c>
      <c r="BM103" s="166" t="s">
        <v>235</v>
      </c>
    </row>
    <row r="104" spans="1:65" s="2" customFormat="1" ht="24" customHeight="1">
      <c r="A104" s="31"/>
      <c r="B104" s="32"/>
      <c r="C104" s="168" t="s">
        <v>236</v>
      </c>
      <c r="D104" s="168" t="s">
        <v>191</v>
      </c>
      <c r="E104" s="169" t="s">
        <v>237</v>
      </c>
      <c r="F104" s="170" t="s">
        <v>238</v>
      </c>
      <c r="G104" s="171" t="s">
        <v>138</v>
      </c>
      <c r="H104" s="172">
        <v>1</v>
      </c>
      <c r="I104" s="173"/>
      <c r="J104" s="174">
        <f t="shared" si="0"/>
        <v>0</v>
      </c>
      <c r="K104" s="170" t="s">
        <v>139</v>
      </c>
      <c r="L104" s="36"/>
      <c r="M104" s="175" t="s">
        <v>19</v>
      </c>
      <c r="N104" s="176" t="s">
        <v>42</v>
      </c>
      <c r="O104" s="61"/>
      <c r="P104" s="164">
        <f t="shared" si="1"/>
        <v>0</v>
      </c>
      <c r="Q104" s="164">
        <v>0</v>
      </c>
      <c r="R104" s="164">
        <f t="shared" si="2"/>
        <v>0</v>
      </c>
      <c r="S104" s="164">
        <v>0</v>
      </c>
      <c r="T104" s="165">
        <f t="shared" si="3"/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66" t="s">
        <v>202</v>
      </c>
      <c r="AT104" s="166" t="s">
        <v>191</v>
      </c>
      <c r="AU104" s="166" t="s">
        <v>71</v>
      </c>
      <c r="AY104" s="14" t="s">
        <v>141</v>
      </c>
      <c r="BE104" s="167">
        <f t="shared" si="4"/>
        <v>0</v>
      </c>
      <c r="BF104" s="167">
        <f t="shared" si="5"/>
        <v>0</v>
      </c>
      <c r="BG104" s="167">
        <f t="shared" si="6"/>
        <v>0</v>
      </c>
      <c r="BH104" s="167">
        <f t="shared" si="7"/>
        <v>0</v>
      </c>
      <c r="BI104" s="167">
        <f t="shared" si="8"/>
        <v>0</v>
      </c>
      <c r="BJ104" s="14" t="s">
        <v>79</v>
      </c>
      <c r="BK104" s="167">
        <f t="shared" si="9"/>
        <v>0</v>
      </c>
      <c r="BL104" s="14" t="s">
        <v>202</v>
      </c>
      <c r="BM104" s="166" t="s">
        <v>239</v>
      </c>
    </row>
    <row r="105" spans="1:65" s="2" customFormat="1" ht="24" customHeight="1">
      <c r="A105" s="31"/>
      <c r="B105" s="32"/>
      <c r="C105" s="168" t="s">
        <v>240</v>
      </c>
      <c r="D105" s="168" t="s">
        <v>191</v>
      </c>
      <c r="E105" s="169" t="s">
        <v>241</v>
      </c>
      <c r="F105" s="170" t="s">
        <v>242</v>
      </c>
      <c r="G105" s="171" t="s">
        <v>138</v>
      </c>
      <c r="H105" s="172">
        <v>1</v>
      </c>
      <c r="I105" s="173"/>
      <c r="J105" s="174">
        <f t="shared" si="0"/>
        <v>0</v>
      </c>
      <c r="K105" s="170" t="s">
        <v>139</v>
      </c>
      <c r="L105" s="36"/>
      <c r="M105" s="175" t="s">
        <v>19</v>
      </c>
      <c r="N105" s="176" t="s">
        <v>42</v>
      </c>
      <c r="O105" s="61"/>
      <c r="P105" s="164">
        <f t="shared" si="1"/>
        <v>0</v>
      </c>
      <c r="Q105" s="164">
        <v>0</v>
      </c>
      <c r="R105" s="164">
        <f t="shared" si="2"/>
        <v>0</v>
      </c>
      <c r="S105" s="164">
        <v>0</v>
      </c>
      <c r="T105" s="165">
        <f t="shared" si="3"/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66" t="s">
        <v>202</v>
      </c>
      <c r="AT105" s="166" t="s">
        <v>191</v>
      </c>
      <c r="AU105" s="166" t="s">
        <v>71</v>
      </c>
      <c r="AY105" s="14" t="s">
        <v>141</v>
      </c>
      <c r="BE105" s="167">
        <f t="shared" si="4"/>
        <v>0</v>
      </c>
      <c r="BF105" s="167">
        <f t="shared" si="5"/>
        <v>0</v>
      </c>
      <c r="BG105" s="167">
        <f t="shared" si="6"/>
        <v>0</v>
      </c>
      <c r="BH105" s="167">
        <f t="shared" si="7"/>
        <v>0</v>
      </c>
      <c r="BI105" s="167">
        <f t="shared" si="8"/>
        <v>0</v>
      </c>
      <c r="BJ105" s="14" t="s">
        <v>79</v>
      </c>
      <c r="BK105" s="167">
        <f t="shared" si="9"/>
        <v>0</v>
      </c>
      <c r="BL105" s="14" t="s">
        <v>202</v>
      </c>
      <c r="BM105" s="166" t="s">
        <v>243</v>
      </c>
    </row>
    <row r="106" spans="1:65" s="2" customFormat="1" ht="24" customHeight="1">
      <c r="A106" s="31"/>
      <c r="B106" s="32"/>
      <c r="C106" s="168" t="s">
        <v>244</v>
      </c>
      <c r="D106" s="168" t="s">
        <v>191</v>
      </c>
      <c r="E106" s="169" t="s">
        <v>245</v>
      </c>
      <c r="F106" s="170" t="s">
        <v>246</v>
      </c>
      <c r="G106" s="171" t="s">
        <v>138</v>
      </c>
      <c r="H106" s="172">
        <v>1</v>
      </c>
      <c r="I106" s="173"/>
      <c r="J106" s="174">
        <f t="shared" si="0"/>
        <v>0</v>
      </c>
      <c r="K106" s="170" t="s">
        <v>139</v>
      </c>
      <c r="L106" s="36"/>
      <c r="M106" s="175" t="s">
        <v>19</v>
      </c>
      <c r="N106" s="176" t="s">
        <v>42</v>
      </c>
      <c r="O106" s="61"/>
      <c r="P106" s="164">
        <f t="shared" si="1"/>
        <v>0</v>
      </c>
      <c r="Q106" s="164">
        <v>0</v>
      </c>
      <c r="R106" s="164">
        <f t="shared" si="2"/>
        <v>0</v>
      </c>
      <c r="S106" s="164">
        <v>0</v>
      </c>
      <c r="T106" s="165">
        <f t="shared" si="3"/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66" t="s">
        <v>202</v>
      </c>
      <c r="AT106" s="166" t="s">
        <v>191</v>
      </c>
      <c r="AU106" s="166" t="s">
        <v>71</v>
      </c>
      <c r="AY106" s="14" t="s">
        <v>141</v>
      </c>
      <c r="BE106" s="167">
        <f t="shared" si="4"/>
        <v>0</v>
      </c>
      <c r="BF106" s="167">
        <f t="shared" si="5"/>
        <v>0</v>
      </c>
      <c r="BG106" s="167">
        <f t="shared" si="6"/>
        <v>0</v>
      </c>
      <c r="BH106" s="167">
        <f t="shared" si="7"/>
        <v>0</v>
      </c>
      <c r="BI106" s="167">
        <f t="shared" si="8"/>
        <v>0</v>
      </c>
      <c r="BJ106" s="14" t="s">
        <v>79</v>
      </c>
      <c r="BK106" s="167">
        <f t="shared" si="9"/>
        <v>0</v>
      </c>
      <c r="BL106" s="14" t="s">
        <v>202</v>
      </c>
      <c r="BM106" s="166" t="s">
        <v>247</v>
      </c>
    </row>
    <row r="107" spans="1:65" s="2" customFormat="1" ht="24" customHeight="1">
      <c r="A107" s="31"/>
      <c r="B107" s="32"/>
      <c r="C107" s="154" t="s">
        <v>248</v>
      </c>
      <c r="D107" s="154" t="s">
        <v>135</v>
      </c>
      <c r="E107" s="155" t="s">
        <v>249</v>
      </c>
      <c r="F107" s="156" t="s">
        <v>250</v>
      </c>
      <c r="G107" s="157" t="s">
        <v>138</v>
      </c>
      <c r="H107" s="158">
        <v>1</v>
      </c>
      <c r="I107" s="159"/>
      <c r="J107" s="160">
        <f t="shared" si="0"/>
        <v>0</v>
      </c>
      <c r="K107" s="156" t="s">
        <v>139</v>
      </c>
      <c r="L107" s="161"/>
      <c r="M107" s="162" t="s">
        <v>19</v>
      </c>
      <c r="N107" s="163" t="s">
        <v>42</v>
      </c>
      <c r="O107" s="61"/>
      <c r="P107" s="164">
        <f t="shared" si="1"/>
        <v>0</v>
      </c>
      <c r="Q107" s="164">
        <v>0</v>
      </c>
      <c r="R107" s="164">
        <f t="shared" si="2"/>
        <v>0</v>
      </c>
      <c r="S107" s="164">
        <v>0</v>
      </c>
      <c r="T107" s="165">
        <f t="shared" si="3"/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66" t="s">
        <v>197</v>
      </c>
      <c r="AT107" s="166" t="s">
        <v>135</v>
      </c>
      <c r="AU107" s="166" t="s">
        <v>71</v>
      </c>
      <c r="AY107" s="14" t="s">
        <v>141</v>
      </c>
      <c r="BE107" s="167">
        <f t="shared" si="4"/>
        <v>0</v>
      </c>
      <c r="BF107" s="167">
        <f t="shared" si="5"/>
        <v>0</v>
      </c>
      <c r="BG107" s="167">
        <f t="shared" si="6"/>
        <v>0</v>
      </c>
      <c r="BH107" s="167">
        <f t="shared" si="7"/>
        <v>0</v>
      </c>
      <c r="BI107" s="167">
        <f t="shared" si="8"/>
        <v>0</v>
      </c>
      <c r="BJ107" s="14" t="s">
        <v>79</v>
      </c>
      <c r="BK107" s="167">
        <f t="shared" si="9"/>
        <v>0</v>
      </c>
      <c r="BL107" s="14" t="s">
        <v>197</v>
      </c>
      <c r="BM107" s="166" t="s">
        <v>251</v>
      </c>
    </row>
    <row r="108" spans="1:65" s="2" customFormat="1" ht="24" customHeight="1">
      <c r="A108" s="31"/>
      <c r="B108" s="32"/>
      <c r="C108" s="168" t="s">
        <v>252</v>
      </c>
      <c r="D108" s="168" t="s">
        <v>191</v>
      </c>
      <c r="E108" s="169" t="s">
        <v>253</v>
      </c>
      <c r="F108" s="170" t="s">
        <v>254</v>
      </c>
      <c r="G108" s="171" t="s">
        <v>138</v>
      </c>
      <c r="H108" s="172">
        <v>1</v>
      </c>
      <c r="I108" s="173"/>
      <c r="J108" s="174">
        <f t="shared" si="0"/>
        <v>0</v>
      </c>
      <c r="K108" s="170" t="s">
        <v>139</v>
      </c>
      <c r="L108" s="36"/>
      <c r="M108" s="175" t="s">
        <v>19</v>
      </c>
      <c r="N108" s="176" t="s">
        <v>42</v>
      </c>
      <c r="O108" s="61"/>
      <c r="P108" s="164">
        <f t="shared" si="1"/>
        <v>0</v>
      </c>
      <c r="Q108" s="164">
        <v>0</v>
      </c>
      <c r="R108" s="164">
        <f t="shared" si="2"/>
        <v>0</v>
      </c>
      <c r="S108" s="164">
        <v>0</v>
      </c>
      <c r="T108" s="165">
        <f t="shared" si="3"/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66" t="s">
        <v>202</v>
      </c>
      <c r="AT108" s="166" t="s">
        <v>191</v>
      </c>
      <c r="AU108" s="166" t="s">
        <v>71</v>
      </c>
      <c r="AY108" s="14" t="s">
        <v>141</v>
      </c>
      <c r="BE108" s="167">
        <f t="shared" si="4"/>
        <v>0</v>
      </c>
      <c r="BF108" s="167">
        <f t="shared" si="5"/>
        <v>0</v>
      </c>
      <c r="BG108" s="167">
        <f t="shared" si="6"/>
        <v>0</v>
      </c>
      <c r="BH108" s="167">
        <f t="shared" si="7"/>
        <v>0</v>
      </c>
      <c r="BI108" s="167">
        <f t="shared" si="8"/>
        <v>0</v>
      </c>
      <c r="BJ108" s="14" t="s">
        <v>79</v>
      </c>
      <c r="BK108" s="167">
        <f t="shared" si="9"/>
        <v>0</v>
      </c>
      <c r="BL108" s="14" t="s">
        <v>202</v>
      </c>
      <c r="BM108" s="166" t="s">
        <v>255</v>
      </c>
    </row>
    <row r="109" spans="1:65" s="2" customFormat="1" ht="24" customHeight="1">
      <c r="A109" s="31"/>
      <c r="B109" s="32"/>
      <c r="C109" s="168" t="s">
        <v>256</v>
      </c>
      <c r="D109" s="168" t="s">
        <v>191</v>
      </c>
      <c r="E109" s="169" t="s">
        <v>257</v>
      </c>
      <c r="F109" s="170" t="s">
        <v>258</v>
      </c>
      <c r="G109" s="171" t="s">
        <v>138</v>
      </c>
      <c r="H109" s="172">
        <v>1</v>
      </c>
      <c r="I109" s="173"/>
      <c r="J109" s="174">
        <f t="shared" si="0"/>
        <v>0</v>
      </c>
      <c r="K109" s="170" t="s">
        <v>139</v>
      </c>
      <c r="L109" s="36"/>
      <c r="M109" s="175" t="s">
        <v>19</v>
      </c>
      <c r="N109" s="176" t="s">
        <v>42</v>
      </c>
      <c r="O109" s="61"/>
      <c r="P109" s="164">
        <f t="shared" si="1"/>
        <v>0</v>
      </c>
      <c r="Q109" s="164">
        <v>0</v>
      </c>
      <c r="R109" s="164">
        <f t="shared" si="2"/>
        <v>0</v>
      </c>
      <c r="S109" s="164">
        <v>0</v>
      </c>
      <c r="T109" s="165">
        <f t="shared" si="3"/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66" t="s">
        <v>202</v>
      </c>
      <c r="AT109" s="166" t="s">
        <v>191</v>
      </c>
      <c r="AU109" s="166" t="s">
        <v>71</v>
      </c>
      <c r="AY109" s="14" t="s">
        <v>141</v>
      </c>
      <c r="BE109" s="167">
        <f t="shared" si="4"/>
        <v>0</v>
      </c>
      <c r="BF109" s="167">
        <f t="shared" si="5"/>
        <v>0</v>
      </c>
      <c r="BG109" s="167">
        <f t="shared" si="6"/>
        <v>0</v>
      </c>
      <c r="BH109" s="167">
        <f t="shared" si="7"/>
        <v>0</v>
      </c>
      <c r="BI109" s="167">
        <f t="shared" si="8"/>
        <v>0</v>
      </c>
      <c r="BJ109" s="14" t="s">
        <v>79</v>
      </c>
      <c r="BK109" s="167">
        <f t="shared" si="9"/>
        <v>0</v>
      </c>
      <c r="BL109" s="14" t="s">
        <v>202</v>
      </c>
      <c r="BM109" s="166" t="s">
        <v>259</v>
      </c>
    </row>
    <row r="110" spans="1:65" s="2" customFormat="1" ht="60" customHeight="1">
      <c r="A110" s="31"/>
      <c r="B110" s="32"/>
      <c r="C110" s="168" t="s">
        <v>260</v>
      </c>
      <c r="D110" s="168" t="s">
        <v>191</v>
      </c>
      <c r="E110" s="169" t="s">
        <v>261</v>
      </c>
      <c r="F110" s="170" t="s">
        <v>262</v>
      </c>
      <c r="G110" s="171" t="s">
        <v>138</v>
      </c>
      <c r="H110" s="172">
        <v>1</v>
      </c>
      <c r="I110" s="173"/>
      <c r="J110" s="174">
        <f t="shared" si="0"/>
        <v>0</v>
      </c>
      <c r="K110" s="170" t="s">
        <v>139</v>
      </c>
      <c r="L110" s="36"/>
      <c r="M110" s="175" t="s">
        <v>19</v>
      </c>
      <c r="N110" s="176" t="s">
        <v>42</v>
      </c>
      <c r="O110" s="61"/>
      <c r="P110" s="164">
        <f t="shared" si="1"/>
        <v>0</v>
      </c>
      <c r="Q110" s="164">
        <v>0</v>
      </c>
      <c r="R110" s="164">
        <f t="shared" si="2"/>
        <v>0</v>
      </c>
      <c r="S110" s="164">
        <v>0</v>
      </c>
      <c r="T110" s="165">
        <f t="shared" si="3"/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66" t="s">
        <v>202</v>
      </c>
      <c r="AT110" s="166" t="s">
        <v>191</v>
      </c>
      <c r="AU110" s="166" t="s">
        <v>71</v>
      </c>
      <c r="AY110" s="14" t="s">
        <v>141</v>
      </c>
      <c r="BE110" s="167">
        <f t="shared" si="4"/>
        <v>0</v>
      </c>
      <c r="BF110" s="167">
        <f t="shared" si="5"/>
        <v>0</v>
      </c>
      <c r="BG110" s="167">
        <f t="shared" si="6"/>
        <v>0</v>
      </c>
      <c r="BH110" s="167">
        <f t="shared" si="7"/>
        <v>0</v>
      </c>
      <c r="BI110" s="167">
        <f t="shared" si="8"/>
        <v>0</v>
      </c>
      <c r="BJ110" s="14" t="s">
        <v>79</v>
      </c>
      <c r="BK110" s="167">
        <f t="shared" si="9"/>
        <v>0</v>
      </c>
      <c r="BL110" s="14" t="s">
        <v>202</v>
      </c>
      <c r="BM110" s="166" t="s">
        <v>263</v>
      </c>
    </row>
    <row r="111" spans="1:65" s="2" customFormat="1" ht="24" customHeight="1">
      <c r="A111" s="31"/>
      <c r="B111" s="32"/>
      <c r="C111" s="168" t="s">
        <v>264</v>
      </c>
      <c r="D111" s="168" t="s">
        <v>191</v>
      </c>
      <c r="E111" s="169" t="s">
        <v>265</v>
      </c>
      <c r="F111" s="170" t="s">
        <v>266</v>
      </c>
      <c r="G111" s="171" t="s">
        <v>138</v>
      </c>
      <c r="H111" s="172">
        <v>1</v>
      </c>
      <c r="I111" s="173"/>
      <c r="J111" s="174">
        <f t="shared" si="0"/>
        <v>0</v>
      </c>
      <c r="K111" s="170" t="s">
        <v>139</v>
      </c>
      <c r="L111" s="36"/>
      <c r="M111" s="175" t="s">
        <v>19</v>
      </c>
      <c r="N111" s="176" t="s">
        <v>42</v>
      </c>
      <c r="O111" s="61"/>
      <c r="P111" s="164">
        <f t="shared" si="1"/>
        <v>0</v>
      </c>
      <c r="Q111" s="164">
        <v>0</v>
      </c>
      <c r="R111" s="164">
        <f t="shared" si="2"/>
        <v>0</v>
      </c>
      <c r="S111" s="164">
        <v>0</v>
      </c>
      <c r="T111" s="165">
        <f t="shared" si="3"/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66" t="s">
        <v>202</v>
      </c>
      <c r="AT111" s="166" t="s">
        <v>191</v>
      </c>
      <c r="AU111" s="166" t="s">
        <v>71</v>
      </c>
      <c r="AY111" s="14" t="s">
        <v>141</v>
      </c>
      <c r="BE111" s="167">
        <f t="shared" si="4"/>
        <v>0</v>
      </c>
      <c r="BF111" s="167">
        <f t="shared" si="5"/>
        <v>0</v>
      </c>
      <c r="BG111" s="167">
        <f t="shared" si="6"/>
        <v>0</v>
      </c>
      <c r="BH111" s="167">
        <f t="shared" si="7"/>
        <v>0</v>
      </c>
      <c r="BI111" s="167">
        <f t="shared" si="8"/>
        <v>0</v>
      </c>
      <c r="BJ111" s="14" t="s">
        <v>79</v>
      </c>
      <c r="BK111" s="167">
        <f t="shared" si="9"/>
        <v>0</v>
      </c>
      <c r="BL111" s="14" t="s">
        <v>202</v>
      </c>
      <c r="BM111" s="166" t="s">
        <v>267</v>
      </c>
    </row>
    <row r="112" spans="1:65" s="2" customFormat="1" ht="24" customHeight="1">
      <c r="A112" s="31"/>
      <c r="B112" s="32"/>
      <c r="C112" s="168" t="s">
        <v>268</v>
      </c>
      <c r="D112" s="168" t="s">
        <v>191</v>
      </c>
      <c r="E112" s="169" t="s">
        <v>269</v>
      </c>
      <c r="F112" s="170" t="s">
        <v>270</v>
      </c>
      <c r="G112" s="171" t="s">
        <v>138</v>
      </c>
      <c r="H112" s="172">
        <v>1</v>
      </c>
      <c r="I112" s="173"/>
      <c r="J112" s="174">
        <f t="shared" si="0"/>
        <v>0</v>
      </c>
      <c r="K112" s="170" t="s">
        <v>139</v>
      </c>
      <c r="L112" s="36"/>
      <c r="M112" s="175" t="s">
        <v>19</v>
      </c>
      <c r="N112" s="176" t="s">
        <v>42</v>
      </c>
      <c r="O112" s="61"/>
      <c r="P112" s="164">
        <f t="shared" si="1"/>
        <v>0</v>
      </c>
      <c r="Q112" s="164">
        <v>0</v>
      </c>
      <c r="R112" s="164">
        <f t="shared" si="2"/>
        <v>0</v>
      </c>
      <c r="S112" s="164">
        <v>0</v>
      </c>
      <c r="T112" s="165">
        <f t="shared" si="3"/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66" t="s">
        <v>202</v>
      </c>
      <c r="AT112" s="166" t="s">
        <v>191</v>
      </c>
      <c r="AU112" s="166" t="s">
        <v>71</v>
      </c>
      <c r="AY112" s="14" t="s">
        <v>141</v>
      </c>
      <c r="BE112" s="167">
        <f t="shared" si="4"/>
        <v>0</v>
      </c>
      <c r="BF112" s="167">
        <f t="shared" si="5"/>
        <v>0</v>
      </c>
      <c r="BG112" s="167">
        <f t="shared" si="6"/>
        <v>0</v>
      </c>
      <c r="BH112" s="167">
        <f t="shared" si="7"/>
        <v>0</v>
      </c>
      <c r="BI112" s="167">
        <f t="shared" si="8"/>
        <v>0</v>
      </c>
      <c r="BJ112" s="14" t="s">
        <v>79</v>
      </c>
      <c r="BK112" s="167">
        <f t="shared" si="9"/>
        <v>0</v>
      </c>
      <c r="BL112" s="14" t="s">
        <v>202</v>
      </c>
      <c r="BM112" s="166" t="s">
        <v>271</v>
      </c>
    </row>
    <row r="113" spans="1:65" s="2" customFormat="1" ht="24" customHeight="1">
      <c r="A113" s="31"/>
      <c r="B113" s="32"/>
      <c r="C113" s="154" t="s">
        <v>272</v>
      </c>
      <c r="D113" s="154" t="s">
        <v>135</v>
      </c>
      <c r="E113" s="155" t="s">
        <v>273</v>
      </c>
      <c r="F113" s="156" t="s">
        <v>274</v>
      </c>
      <c r="G113" s="157" t="s">
        <v>138</v>
      </c>
      <c r="H113" s="158">
        <v>1</v>
      </c>
      <c r="I113" s="159"/>
      <c r="J113" s="160">
        <f t="shared" si="0"/>
        <v>0</v>
      </c>
      <c r="K113" s="156" t="s">
        <v>139</v>
      </c>
      <c r="L113" s="161"/>
      <c r="M113" s="162" t="s">
        <v>19</v>
      </c>
      <c r="N113" s="163" t="s">
        <v>42</v>
      </c>
      <c r="O113" s="61"/>
      <c r="P113" s="164">
        <f t="shared" si="1"/>
        <v>0</v>
      </c>
      <c r="Q113" s="164">
        <v>0</v>
      </c>
      <c r="R113" s="164">
        <f t="shared" si="2"/>
        <v>0</v>
      </c>
      <c r="S113" s="164">
        <v>0</v>
      </c>
      <c r="T113" s="165">
        <f t="shared" si="3"/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66" t="s">
        <v>197</v>
      </c>
      <c r="AT113" s="166" t="s">
        <v>135</v>
      </c>
      <c r="AU113" s="166" t="s">
        <v>71</v>
      </c>
      <c r="AY113" s="14" t="s">
        <v>141</v>
      </c>
      <c r="BE113" s="167">
        <f t="shared" si="4"/>
        <v>0</v>
      </c>
      <c r="BF113" s="167">
        <f t="shared" si="5"/>
        <v>0</v>
      </c>
      <c r="BG113" s="167">
        <f t="shared" si="6"/>
        <v>0</v>
      </c>
      <c r="BH113" s="167">
        <f t="shared" si="7"/>
        <v>0</v>
      </c>
      <c r="BI113" s="167">
        <f t="shared" si="8"/>
        <v>0</v>
      </c>
      <c r="BJ113" s="14" t="s">
        <v>79</v>
      </c>
      <c r="BK113" s="167">
        <f t="shared" si="9"/>
        <v>0</v>
      </c>
      <c r="BL113" s="14" t="s">
        <v>197</v>
      </c>
      <c r="BM113" s="166" t="s">
        <v>275</v>
      </c>
    </row>
    <row r="114" spans="1:65" s="2" customFormat="1" ht="24" customHeight="1">
      <c r="A114" s="31"/>
      <c r="B114" s="32"/>
      <c r="C114" s="168" t="s">
        <v>276</v>
      </c>
      <c r="D114" s="168" t="s">
        <v>191</v>
      </c>
      <c r="E114" s="169" t="s">
        <v>277</v>
      </c>
      <c r="F114" s="170" t="s">
        <v>278</v>
      </c>
      <c r="G114" s="171" t="s">
        <v>138</v>
      </c>
      <c r="H114" s="172">
        <v>1</v>
      </c>
      <c r="I114" s="173"/>
      <c r="J114" s="174">
        <f t="shared" si="0"/>
        <v>0</v>
      </c>
      <c r="K114" s="170" t="s">
        <v>139</v>
      </c>
      <c r="L114" s="36"/>
      <c r="M114" s="175" t="s">
        <v>19</v>
      </c>
      <c r="N114" s="176" t="s">
        <v>42</v>
      </c>
      <c r="O114" s="61"/>
      <c r="P114" s="164">
        <f t="shared" si="1"/>
        <v>0</v>
      </c>
      <c r="Q114" s="164">
        <v>0</v>
      </c>
      <c r="R114" s="164">
        <f t="shared" si="2"/>
        <v>0</v>
      </c>
      <c r="S114" s="164">
        <v>0</v>
      </c>
      <c r="T114" s="165">
        <f t="shared" si="3"/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66" t="s">
        <v>202</v>
      </c>
      <c r="AT114" s="166" t="s">
        <v>191</v>
      </c>
      <c r="AU114" s="166" t="s">
        <v>71</v>
      </c>
      <c r="AY114" s="14" t="s">
        <v>141</v>
      </c>
      <c r="BE114" s="167">
        <f t="shared" si="4"/>
        <v>0</v>
      </c>
      <c r="BF114" s="167">
        <f t="shared" si="5"/>
        <v>0</v>
      </c>
      <c r="BG114" s="167">
        <f t="shared" si="6"/>
        <v>0</v>
      </c>
      <c r="BH114" s="167">
        <f t="shared" si="7"/>
        <v>0</v>
      </c>
      <c r="BI114" s="167">
        <f t="shared" si="8"/>
        <v>0</v>
      </c>
      <c r="BJ114" s="14" t="s">
        <v>79</v>
      </c>
      <c r="BK114" s="167">
        <f t="shared" si="9"/>
        <v>0</v>
      </c>
      <c r="BL114" s="14" t="s">
        <v>202</v>
      </c>
      <c r="BM114" s="166" t="s">
        <v>279</v>
      </c>
    </row>
    <row r="115" spans="1:65" s="2" customFormat="1" ht="24" customHeight="1">
      <c r="A115" s="31"/>
      <c r="B115" s="32"/>
      <c r="C115" s="168" t="s">
        <v>280</v>
      </c>
      <c r="D115" s="168" t="s">
        <v>191</v>
      </c>
      <c r="E115" s="169" t="s">
        <v>281</v>
      </c>
      <c r="F115" s="170" t="s">
        <v>282</v>
      </c>
      <c r="G115" s="171" t="s">
        <v>138</v>
      </c>
      <c r="H115" s="172">
        <v>1</v>
      </c>
      <c r="I115" s="173"/>
      <c r="J115" s="174">
        <f t="shared" si="0"/>
        <v>0</v>
      </c>
      <c r="K115" s="170" t="s">
        <v>139</v>
      </c>
      <c r="L115" s="36"/>
      <c r="M115" s="175" t="s">
        <v>19</v>
      </c>
      <c r="N115" s="176" t="s">
        <v>42</v>
      </c>
      <c r="O115" s="61"/>
      <c r="P115" s="164">
        <f t="shared" si="1"/>
        <v>0</v>
      </c>
      <c r="Q115" s="164">
        <v>0</v>
      </c>
      <c r="R115" s="164">
        <f t="shared" si="2"/>
        <v>0</v>
      </c>
      <c r="S115" s="164">
        <v>0</v>
      </c>
      <c r="T115" s="165">
        <f t="shared" si="3"/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66" t="s">
        <v>202</v>
      </c>
      <c r="AT115" s="166" t="s">
        <v>191</v>
      </c>
      <c r="AU115" s="166" t="s">
        <v>71</v>
      </c>
      <c r="AY115" s="14" t="s">
        <v>141</v>
      </c>
      <c r="BE115" s="167">
        <f t="shared" si="4"/>
        <v>0</v>
      </c>
      <c r="BF115" s="167">
        <f t="shared" si="5"/>
        <v>0</v>
      </c>
      <c r="BG115" s="167">
        <f t="shared" si="6"/>
        <v>0</v>
      </c>
      <c r="BH115" s="167">
        <f t="shared" si="7"/>
        <v>0</v>
      </c>
      <c r="BI115" s="167">
        <f t="shared" si="8"/>
        <v>0</v>
      </c>
      <c r="BJ115" s="14" t="s">
        <v>79</v>
      </c>
      <c r="BK115" s="167">
        <f t="shared" si="9"/>
        <v>0</v>
      </c>
      <c r="BL115" s="14" t="s">
        <v>202</v>
      </c>
      <c r="BM115" s="166" t="s">
        <v>283</v>
      </c>
    </row>
    <row r="116" spans="1:65" s="2" customFormat="1" ht="24" customHeight="1">
      <c r="A116" s="31"/>
      <c r="B116" s="32"/>
      <c r="C116" s="168" t="s">
        <v>284</v>
      </c>
      <c r="D116" s="168" t="s">
        <v>191</v>
      </c>
      <c r="E116" s="169" t="s">
        <v>285</v>
      </c>
      <c r="F116" s="170" t="s">
        <v>286</v>
      </c>
      <c r="G116" s="171" t="s">
        <v>138</v>
      </c>
      <c r="H116" s="172">
        <v>1</v>
      </c>
      <c r="I116" s="173"/>
      <c r="J116" s="174">
        <f t="shared" si="0"/>
        <v>0</v>
      </c>
      <c r="K116" s="170" t="s">
        <v>139</v>
      </c>
      <c r="L116" s="36"/>
      <c r="M116" s="175" t="s">
        <v>19</v>
      </c>
      <c r="N116" s="176" t="s">
        <v>42</v>
      </c>
      <c r="O116" s="61"/>
      <c r="P116" s="164">
        <f t="shared" si="1"/>
        <v>0</v>
      </c>
      <c r="Q116" s="164">
        <v>0</v>
      </c>
      <c r="R116" s="164">
        <f t="shared" si="2"/>
        <v>0</v>
      </c>
      <c r="S116" s="164">
        <v>0</v>
      </c>
      <c r="T116" s="165">
        <f t="shared" si="3"/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66" t="s">
        <v>202</v>
      </c>
      <c r="AT116" s="166" t="s">
        <v>191</v>
      </c>
      <c r="AU116" s="166" t="s">
        <v>71</v>
      </c>
      <c r="AY116" s="14" t="s">
        <v>141</v>
      </c>
      <c r="BE116" s="167">
        <f t="shared" si="4"/>
        <v>0</v>
      </c>
      <c r="BF116" s="167">
        <f t="shared" si="5"/>
        <v>0</v>
      </c>
      <c r="BG116" s="167">
        <f t="shared" si="6"/>
        <v>0</v>
      </c>
      <c r="BH116" s="167">
        <f t="shared" si="7"/>
        <v>0</v>
      </c>
      <c r="BI116" s="167">
        <f t="shared" si="8"/>
        <v>0</v>
      </c>
      <c r="BJ116" s="14" t="s">
        <v>79</v>
      </c>
      <c r="BK116" s="167">
        <f t="shared" si="9"/>
        <v>0</v>
      </c>
      <c r="BL116" s="14" t="s">
        <v>202</v>
      </c>
      <c r="BM116" s="166" t="s">
        <v>287</v>
      </c>
    </row>
    <row r="117" spans="1:65" s="2" customFormat="1" ht="24" customHeight="1">
      <c r="A117" s="31"/>
      <c r="B117" s="32"/>
      <c r="C117" s="168" t="s">
        <v>288</v>
      </c>
      <c r="D117" s="168" t="s">
        <v>191</v>
      </c>
      <c r="E117" s="169" t="s">
        <v>289</v>
      </c>
      <c r="F117" s="170" t="s">
        <v>290</v>
      </c>
      <c r="G117" s="171" t="s">
        <v>138</v>
      </c>
      <c r="H117" s="172">
        <v>1</v>
      </c>
      <c r="I117" s="173"/>
      <c r="J117" s="174">
        <f t="shared" si="0"/>
        <v>0</v>
      </c>
      <c r="K117" s="170" t="s">
        <v>139</v>
      </c>
      <c r="L117" s="36"/>
      <c r="M117" s="175" t="s">
        <v>19</v>
      </c>
      <c r="N117" s="176" t="s">
        <v>42</v>
      </c>
      <c r="O117" s="61"/>
      <c r="P117" s="164">
        <f t="shared" si="1"/>
        <v>0</v>
      </c>
      <c r="Q117" s="164">
        <v>0</v>
      </c>
      <c r="R117" s="164">
        <f t="shared" si="2"/>
        <v>0</v>
      </c>
      <c r="S117" s="164">
        <v>0</v>
      </c>
      <c r="T117" s="165">
        <f t="shared" si="3"/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66" t="s">
        <v>202</v>
      </c>
      <c r="AT117" s="166" t="s">
        <v>191</v>
      </c>
      <c r="AU117" s="166" t="s">
        <v>71</v>
      </c>
      <c r="AY117" s="14" t="s">
        <v>141</v>
      </c>
      <c r="BE117" s="167">
        <f t="shared" si="4"/>
        <v>0</v>
      </c>
      <c r="BF117" s="167">
        <f t="shared" si="5"/>
        <v>0</v>
      </c>
      <c r="BG117" s="167">
        <f t="shared" si="6"/>
        <v>0</v>
      </c>
      <c r="BH117" s="167">
        <f t="shared" si="7"/>
        <v>0</v>
      </c>
      <c r="BI117" s="167">
        <f t="shared" si="8"/>
        <v>0</v>
      </c>
      <c r="BJ117" s="14" t="s">
        <v>79</v>
      </c>
      <c r="BK117" s="167">
        <f t="shared" si="9"/>
        <v>0</v>
      </c>
      <c r="BL117" s="14" t="s">
        <v>202</v>
      </c>
      <c r="BM117" s="166" t="s">
        <v>291</v>
      </c>
    </row>
    <row r="118" spans="1:65" s="2" customFormat="1" ht="24" customHeight="1">
      <c r="A118" s="31"/>
      <c r="B118" s="32"/>
      <c r="C118" s="168" t="s">
        <v>292</v>
      </c>
      <c r="D118" s="168" t="s">
        <v>191</v>
      </c>
      <c r="E118" s="169" t="s">
        <v>293</v>
      </c>
      <c r="F118" s="170" t="s">
        <v>294</v>
      </c>
      <c r="G118" s="171" t="s">
        <v>138</v>
      </c>
      <c r="H118" s="172">
        <v>1</v>
      </c>
      <c r="I118" s="173"/>
      <c r="J118" s="174">
        <f t="shared" si="0"/>
        <v>0</v>
      </c>
      <c r="K118" s="170" t="s">
        <v>139</v>
      </c>
      <c r="L118" s="36"/>
      <c r="M118" s="175" t="s">
        <v>19</v>
      </c>
      <c r="N118" s="176" t="s">
        <v>42</v>
      </c>
      <c r="O118" s="61"/>
      <c r="P118" s="164">
        <f t="shared" si="1"/>
        <v>0</v>
      </c>
      <c r="Q118" s="164">
        <v>0</v>
      </c>
      <c r="R118" s="164">
        <f t="shared" si="2"/>
        <v>0</v>
      </c>
      <c r="S118" s="164">
        <v>0</v>
      </c>
      <c r="T118" s="165">
        <f t="shared" si="3"/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66" t="s">
        <v>202</v>
      </c>
      <c r="AT118" s="166" t="s">
        <v>191</v>
      </c>
      <c r="AU118" s="166" t="s">
        <v>71</v>
      </c>
      <c r="AY118" s="14" t="s">
        <v>141</v>
      </c>
      <c r="BE118" s="167">
        <f t="shared" si="4"/>
        <v>0</v>
      </c>
      <c r="BF118" s="167">
        <f t="shared" si="5"/>
        <v>0</v>
      </c>
      <c r="BG118" s="167">
        <f t="shared" si="6"/>
        <v>0</v>
      </c>
      <c r="BH118" s="167">
        <f t="shared" si="7"/>
        <v>0</v>
      </c>
      <c r="BI118" s="167">
        <f t="shared" si="8"/>
        <v>0</v>
      </c>
      <c r="BJ118" s="14" t="s">
        <v>79</v>
      </c>
      <c r="BK118" s="167">
        <f t="shared" si="9"/>
        <v>0</v>
      </c>
      <c r="BL118" s="14" t="s">
        <v>202</v>
      </c>
      <c r="BM118" s="166" t="s">
        <v>295</v>
      </c>
    </row>
    <row r="119" spans="1:65" s="2" customFormat="1" ht="24" customHeight="1">
      <c r="A119" s="31"/>
      <c r="B119" s="32"/>
      <c r="C119" s="168" t="s">
        <v>296</v>
      </c>
      <c r="D119" s="168" t="s">
        <v>191</v>
      </c>
      <c r="E119" s="169" t="s">
        <v>297</v>
      </c>
      <c r="F119" s="170" t="s">
        <v>298</v>
      </c>
      <c r="G119" s="171" t="s">
        <v>138</v>
      </c>
      <c r="H119" s="172">
        <v>1</v>
      </c>
      <c r="I119" s="173"/>
      <c r="J119" s="174">
        <f t="shared" si="0"/>
        <v>0</v>
      </c>
      <c r="K119" s="170" t="s">
        <v>139</v>
      </c>
      <c r="L119" s="36"/>
      <c r="M119" s="177" t="s">
        <v>19</v>
      </c>
      <c r="N119" s="178" t="s">
        <v>42</v>
      </c>
      <c r="O119" s="179"/>
      <c r="P119" s="180">
        <f t="shared" si="1"/>
        <v>0</v>
      </c>
      <c r="Q119" s="180">
        <v>0</v>
      </c>
      <c r="R119" s="180">
        <f t="shared" si="2"/>
        <v>0</v>
      </c>
      <c r="S119" s="180">
        <v>0</v>
      </c>
      <c r="T119" s="181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66" t="s">
        <v>202</v>
      </c>
      <c r="AT119" s="166" t="s">
        <v>191</v>
      </c>
      <c r="AU119" s="166" t="s">
        <v>71</v>
      </c>
      <c r="AY119" s="14" t="s">
        <v>141</v>
      </c>
      <c r="BE119" s="167">
        <f t="shared" si="4"/>
        <v>0</v>
      </c>
      <c r="BF119" s="167">
        <f t="shared" si="5"/>
        <v>0</v>
      </c>
      <c r="BG119" s="167">
        <f t="shared" si="6"/>
        <v>0</v>
      </c>
      <c r="BH119" s="167">
        <f t="shared" si="7"/>
        <v>0</v>
      </c>
      <c r="BI119" s="167">
        <f t="shared" si="8"/>
        <v>0</v>
      </c>
      <c r="BJ119" s="14" t="s">
        <v>79</v>
      </c>
      <c r="BK119" s="167">
        <f t="shared" si="9"/>
        <v>0</v>
      </c>
      <c r="BL119" s="14" t="s">
        <v>202</v>
      </c>
      <c r="BM119" s="166" t="s">
        <v>299</v>
      </c>
    </row>
    <row r="120" spans="1:65" s="2" customFormat="1" ht="6.95" customHeight="1">
      <c r="A120" s="31"/>
      <c r="B120" s="44"/>
      <c r="C120" s="45"/>
      <c r="D120" s="45"/>
      <c r="E120" s="45"/>
      <c r="F120" s="45"/>
      <c r="G120" s="45"/>
      <c r="H120" s="45"/>
      <c r="I120" s="133"/>
      <c r="J120" s="45"/>
      <c r="K120" s="45"/>
      <c r="L120" s="36"/>
      <c r="M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</sheetData>
  <sheetProtection algorithmName="SHA-512" hashValue="WxFkQ+b3gxIOGjlNtgESgE5ptHmXyUk11nvncti9OcBzNbQ3pRFYo548jQyn/oupSWiIpsvk9MxsSX+0ZUHhVQ==" saltValue="yo915wsoqD6xfw0DWtj/9PP40GQMrhdWWDXo6o9jwzZr06HiJ1v827iwA/jbp0tkOOL3OxAN6FAss6qDGjg4fg==" spinCount="100000" sheet="1" objects="1" scenarios="1" formatColumns="0" formatRows="0" autoFilter="0"/>
  <autoFilter ref="C78:K119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8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8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4" t="s">
        <v>84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7"/>
      <c r="AT3" s="14" t="s">
        <v>81</v>
      </c>
    </row>
    <row r="4" spans="1:46" s="1" customFormat="1" ht="24.95" customHeight="1">
      <c r="B4" s="17"/>
      <c r="D4" s="102" t="s">
        <v>115</v>
      </c>
      <c r="I4" s="98"/>
      <c r="L4" s="17"/>
      <c r="M4" s="103" t="s">
        <v>10</v>
      </c>
      <c r="AT4" s="14" t="s">
        <v>4</v>
      </c>
    </row>
    <row r="5" spans="1:46" s="1" customFormat="1" ht="6.95" customHeight="1">
      <c r="B5" s="17"/>
      <c r="I5" s="98"/>
      <c r="L5" s="17"/>
    </row>
    <row r="6" spans="1:46" s="1" customFormat="1" ht="12" customHeight="1">
      <c r="B6" s="17"/>
      <c r="D6" s="104" t="s">
        <v>16</v>
      </c>
      <c r="I6" s="98"/>
      <c r="L6" s="17"/>
    </row>
    <row r="7" spans="1:46" s="1" customFormat="1" ht="16.5" customHeight="1">
      <c r="B7" s="17"/>
      <c r="E7" s="323" t="str">
        <f>'Rekapitulace stavby'!K6</f>
        <v>Oprava DŘT v úseku Pohled - Břeclav - Hodonín</v>
      </c>
      <c r="F7" s="324"/>
      <c r="G7" s="324"/>
      <c r="H7" s="324"/>
      <c r="I7" s="98"/>
      <c r="L7" s="17"/>
    </row>
    <row r="8" spans="1:46" s="2" customFormat="1" ht="12" customHeight="1">
      <c r="A8" s="31"/>
      <c r="B8" s="36"/>
      <c r="C8" s="31"/>
      <c r="D8" s="104" t="s">
        <v>116</v>
      </c>
      <c r="E8" s="31"/>
      <c r="F8" s="31"/>
      <c r="G8" s="31"/>
      <c r="H8" s="31"/>
      <c r="I8" s="105"/>
      <c r="J8" s="31"/>
      <c r="K8" s="31"/>
      <c r="L8" s="106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25" t="s">
        <v>300</v>
      </c>
      <c r="F9" s="326"/>
      <c r="G9" s="326"/>
      <c r="H9" s="326"/>
      <c r="I9" s="105"/>
      <c r="J9" s="31"/>
      <c r="K9" s="31"/>
      <c r="L9" s="106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05"/>
      <c r="J10" s="31"/>
      <c r="K10" s="31"/>
      <c r="L10" s="10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4" t="s">
        <v>18</v>
      </c>
      <c r="E11" s="31"/>
      <c r="F11" s="107" t="s">
        <v>19</v>
      </c>
      <c r="G11" s="31"/>
      <c r="H11" s="31"/>
      <c r="I11" s="108" t="s">
        <v>20</v>
      </c>
      <c r="J11" s="107" t="s">
        <v>19</v>
      </c>
      <c r="K11" s="31"/>
      <c r="L11" s="106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21</v>
      </c>
      <c r="E12" s="31"/>
      <c r="F12" s="107" t="s">
        <v>22</v>
      </c>
      <c r="G12" s="31"/>
      <c r="H12" s="31"/>
      <c r="I12" s="108" t="s">
        <v>23</v>
      </c>
      <c r="J12" s="109" t="str">
        <f>'Rekapitulace stavby'!AN8</f>
        <v>23. 10. 2019</v>
      </c>
      <c r="K12" s="31"/>
      <c r="L12" s="106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5"/>
      <c r="J13" s="31"/>
      <c r="K13" s="31"/>
      <c r="L13" s="106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4" t="s">
        <v>25</v>
      </c>
      <c r="E14" s="31"/>
      <c r="F14" s="31"/>
      <c r="G14" s="31"/>
      <c r="H14" s="31"/>
      <c r="I14" s="108" t="s">
        <v>26</v>
      </c>
      <c r="J14" s="107" t="s">
        <v>19</v>
      </c>
      <c r="K14" s="31"/>
      <c r="L14" s="106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">
        <v>27</v>
      </c>
      <c r="F15" s="31"/>
      <c r="G15" s="31"/>
      <c r="H15" s="31"/>
      <c r="I15" s="108" t="s">
        <v>28</v>
      </c>
      <c r="J15" s="107" t="s">
        <v>19</v>
      </c>
      <c r="K15" s="31"/>
      <c r="L15" s="106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5"/>
      <c r="J16" s="31"/>
      <c r="K16" s="31"/>
      <c r="L16" s="106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4" t="s">
        <v>29</v>
      </c>
      <c r="E17" s="31"/>
      <c r="F17" s="31"/>
      <c r="G17" s="31"/>
      <c r="H17" s="31"/>
      <c r="I17" s="108" t="s">
        <v>26</v>
      </c>
      <c r="J17" s="27" t="str">
        <f>'Rekapitulace stavby'!AN13</f>
        <v>Vyplň údaj</v>
      </c>
      <c r="K17" s="31"/>
      <c r="L17" s="106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27" t="str">
        <f>'Rekapitulace stavby'!E14</f>
        <v>Vyplň údaj</v>
      </c>
      <c r="F18" s="328"/>
      <c r="G18" s="328"/>
      <c r="H18" s="328"/>
      <c r="I18" s="108" t="s">
        <v>28</v>
      </c>
      <c r="J18" s="27" t="str">
        <f>'Rekapitulace stavby'!AN14</f>
        <v>Vyplň údaj</v>
      </c>
      <c r="K18" s="31"/>
      <c r="L18" s="106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5"/>
      <c r="J19" s="31"/>
      <c r="K19" s="31"/>
      <c r="L19" s="106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4" t="s">
        <v>31</v>
      </c>
      <c r="E20" s="31"/>
      <c r="F20" s="31"/>
      <c r="G20" s="31"/>
      <c r="H20" s="31"/>
      <c r="I20" s="108" t="s">
        <v>26</v>
      </c>
      <c r="J20" s="107" t="str">
        <f>IF('Rekapitulace stavby'!AN16="","",'Rekapitulace stavby'!AN16)</f>
        <v/>
      </c>
      <c r="K20" s="31"/>
      <c r="L20" s="106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tr">
        <f>IF('Rekapitulace stavby'!E17="","",'Rekapitulace stavby'!E17)</f>
        <v xml:space="preserve"> </v>
      </c>
      <c r="F21" s="31"/>
      <c r="G21" s="31"/>
      <c r="H21" s="31"/>
      <c r="I21" s="108" t="s">
        <v>28</v>
      </c>
      <c r="J21" s="107" t="str">
        <f>IF('Rekapitulace stavby'!AN17="","",'Rekapitulace stavby'!AN17)</f>
        <v/>
      </c>
      <c r="K21" s="31"/>
      <c r="L21" s="106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5"/>
      <c r="J22" s="31"/>
      <c r="K22" s="31"/>
      <c r="L22" s="106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4" t="s">
        <v>34</v>
      </c>
      <c r="E23" s="31"/>
      <c r="F23" s="31"/>
      <c r="G23" s="31"/>
      <c r="H23" s="31"/>
      <c r="I23" s="108" t="s">
        <v>26</v>
      </c>
      <c r="J23" s="107" t="str">
        <f>IF('Rekapitulace stavby'!AN19="","",'Rekapitulace stavby'!AN19)</f>
        <v/>
      </c>
      <c r="K23" s="31"/>
      <c r="L23" s="106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tr">
        <f>IF('Rekapitulace stavby'!E20="","",'Rekapitulace stavby'!E20)</f>
        <v xml:space="preserve"> </v>
      </c>
      <c r="F24" s="31"/>
      <c r="G24" s="31"/>
      <c r="H24" s="31"/>
      <c r="I24" s="108" t="s">
        <v>28</v>
      </c>
      <c r="J24" s="107" t="str">
        <f>IF('Rekapitulace stavby'!AN20="","",'Rekapitulace stavby'!AN20)</f>
        <v/>
      </c>
      <c r="K24" s="31"/>
      <c r="L24" s="106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5"/>
      <c r="J25" s="31"/>
      <c r="K25" s="31"/>
      <c r="L25" s="106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4" t="s">
        <v>35</v>
      </c>
      <c r="E26" s="31"/>
      <c r="F26" s="31"/>
      <c r="G26" s="31"/>
      <c r="H26" s="31"/>
      <c r="I26" s="105"/>
      <c r="J26" s="31"/>
      <c r="K26" s="31"/>
      <c r="L26" s="106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0"/>
      <c r="B27" s="111"/>
      <c r="C27" s="110"/>
      <c r="D27" s="110"/>
      <c r="E27" s="329" t="s">
        <v>19</v>
      </c>
      <c r="F27" s="329"/>
      <c r="G27" s="329"/>
      <c r="H27" s="329"/>
      <c r="I27" s="112"/>
      <c r="J27" s="110"/>
      <c r="K27" s="110"/>
      <c r="L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5"/>
      <c r="J28" s="31"/>
      <c r="K28" s="31"/>
      <c r="L28" s="106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4"/>
      <c r="E29" s="114"/>
      <c r="F29" s="114"/>
      <c r="G29" s="114"/>
      <c r="H29" s="114"/>
      <c r="I29" s="115"/>
      <c r="J29" s="114"/>
      <c r="K29" s="114"/>
      <c r="L29" s="106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105"/>
      <c r="J30" s="117">
        <f>ROUND(J79, 2)</f>
        <v>0</v>
      </c>
      <c r="K30" s="31"/>
      <c r="L30" s="106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4"/>
      <c r="E31" s="114"/>
      <c r="F31" s="114"/>
      <c r="G31" s="114"/>
      <c r="H31" s="114"/>
      <c r="I31" s="115"/>
      <c r="J31" s="114"/>
      <c r="K31" s="114"/>
      <c r="L31" s="106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9" t="s">
        <v>38</v>
      </c>
      <c r="J32" s="118" t="s">
        <v>40</v>
      </c>
      <c r="K32" s="31"/>
      <c r="L32" s="106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0" t="s">
        <v>41</v>
      </c>
      <c r="E33" s="104" t="s">
        <v>42</v>
      </c>
      <c r="F33" s="121">
        <f>ROUND((SUM(BE79:BE117)),  2)</f>
        <v>0</v>
      </c>
      <c r="G33" s="31"/>
      <c r="H33" s="31"/>
      <c r="I33" s="122">
        <v>0.21</v>
      </c>
      <c r="J33" s="121">
        <f>ROUND(((SUM(BE79:BE117))*I33),  2)</f>
        <v>0</v>
      </c>
      <c r="K33" s="31"/>
      <c r="L33" s="106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4" t="s">
        <v>43</v>
      </c>
      <c r="F34" s="121">
        <f>ROUND((SUM(BF79:BF117)),  2)</f>
        <v>0</v>
      </c>
      <c r="G34" s="31"/>
      <c r="H34" s="31"/>
      <c r="I34" s="122">
        <v>0.15</v>
      </c>
      <c r="J34" s="121">
        <f>ROUND(((SUM(BF79:BF117))*I34),  2)</f>
        <v>0</v>
      </c>
      <c r="K34" s="31"/>
      <c r="L34" s="106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44</v>
      </c>
      <c r="F35" s="121">
        <f>ROUND((SUM(BG79:BG117)),  2)</f>
        <v>0</v>
      </c>
      <c r="G35" s="31"/>
      <c r="H35" s="31"/>
      <c r="I35" s="122">
        <v>0.21</v>
      </c>
      <c r="J35" s="121">
        <f>0</f>
        <v>0</v>
      </c>
      <c r="K35" s="31"/>
      <c r="L35" s="106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4" t="s">
        <v>45</v>
      </c>
      <c r="F36" s="121">
        <f>ROUND((SUM(BH79:BH117)),  2)</f>
        <v>0</v>
      </c>
      <c r="G36" s="31"/>
      <c r="H36" s="31"/>
      <c r="I36" s="122">
        <v>0.15</v>
      </c>
      <c r="J36" s="121">
        <f>0</f>
        <v>0</v>
      </c>
      <c r="K36" s="31"/>
      <c r="L36" s="106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4" t="s">
        <v>46</v>
      </c>
      <c r="F37" s="121">
        <f>ROUND((SUM(BI79:BI117)),  2)</f>
        <v>0</v>
      </c>
      <c r="G37" s="31"/>
      <c r="H37" s="31"/>
      <c r="I37" s="122">
        <v>0</v>
      </c>
      <c r="J37" s="121">
        <f>0</f>
        <v>0</v>
      </c>
      <c r="K37" s="31"/>
      <c r="L37" s="106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05"/>
      <c r="J38" s="31"/>
      <c r="K38" s="31"/>
      <c r="L38" s="106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3"/>
      <c r="D39" s="124" t="s">
        <v>47</v>
      </c>
      <c r="E39" s="125"/>
      <c r="F39" s="125"/>
      <c r="G39" s="126" t="s">
        <v>48</v>
      </c>
      <c r="H39" s="127" t="s">
        <v>49</v>
      </c>
      <c r="I39" s="128"/>
      <c r="J39" s="129">
        <f>SUM(J30:J37)</f>
        <v>0</v>
      </c>
      <c r="K39" s="130"/>
      <c r="L39" s="106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106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106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118</v>
      </c>
      <c r="D45" s="33"/>
      <c r="E45" s="33"/>
      <c r="F45" s="33"/>
      <c r="G45" s="33"/>
      <c r="H45" s="33"/>
      <c r="I45" s="105"/>
      <c r="J45" s="33"/>
      <c r="K45" s="33"/>
      <c r="L45" s="106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105"/>
      <c r="J46" s="33"/>
      <c r="K46" s="33"/>
      <c r="L46" s="106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105"/>
      <c r="J47" s="33"/>
      <c r="K47" s="33"/>
      <c r="L47" s="106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30" t="str">
        <f>E7</f>
        <v>Oprava DŘT v úseku Pohled - Břeclav - Hodonín</v>
      </c>
      <c r="F48" s="331"/>
      <c r="G48" s="331"/>
      <c r="H48" s="331"/>
      <c r="I48" s="105"/>
      <c r="J48" s="33"/>
      <c r="K48" s="33"/>
      <c r="L48" s="106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116</v>
      </c>
      <c r="D49" s="33"/>
      <c r="E49" s="33"/>
      <c r="F49" s="33"/>
      <c r="G49" s="33"/>
      <c r="H49" s="33"/>
      <c r="I49" s="105"/>
      <c r="J49" s="33"/>
      <c r="K49" s="33"/>
      <c r="L49" s="106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03" t="str">
        <f>E9</f>
        <v>SO02 - žst. Moravská Nová Ves</v>
      </c>
      <c r="F50" s="332"/>
      <c r="G50" s="332"/>
      <c r="H50" s="332"/>
      <c r="I50" s="105"/>
      <c r="J50" s="33"/>
      <c r="K50" s="33"/>
      <c r="L50" s="106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105"/>
      <c r="J51" s="33"/>
      <c r="K51" s="33"/>
      <c r="L51" s="106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>Obvod OŘ Brno</v>
      </c>
      <c r="G52" s="33"/>
      <c r="H52" s="33"/>
      <c r="I52" s="108" t="s">
        <v>23</v>
      </c>
      <c r="J52" s="56" t="str">
        <f>IF(J12="","",J12)</f>
        <v>23. 10. 2019</v>
      </c>
      <c r="K52" s="33"/>
      <c r="L52" s="106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105"/>
      <c r="J53" s="33"/>
      <c r="K53" s="33"/>
      <c r="L53" s="106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3"/>
      <c r="E54" s="33"/>
      <c r="F54" s="24" t="str">
        <f>E15</f>
        <v>SŽDC, s.o., OŘ Brno</v>
      </c>
      <c r="G54" s="33"/>
      <c r="H54" s="33"/>
      <c r="I54" s="108" t="s">
        <v>31</v>
      </c>
      <c r="J54" s="29" t="str">
        <f>E21</f>
        <v xml:space="preserve"> </v>
      </c>
      <c r="K54" s="33"/>
      <c r="L54" s="106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29</v>
      </c>
      <c r="D55" s="33"/>
      <c r="E55" s="33"/>
      <c r="F55" s="24" t="str">
        <f>IF(E18="","",E18)</f>
        <v>Vyplň údaj</v>
      </c>
      <c r="G55" s="33"/>
      <c r="H55" s="33"/>
      <c r="I55" s="108" t="s">
        <v>34</v>
      </c>
      <c r="J55" s="29" t="str">
        <f>E24</f>
        <v xml:space="preserve"> </v>
      </c>
      <c r="K55" s="33"/>
      <c r="L55" s="106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105"/>
      <c r="J56" s="33"/>
      <c r="K56" s="33"/>
      <c r="L56" s="106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37" t="s">
        <v>119</v>
      </c>
      <c r="D57" s="138"/>
      <c r="E57" s="138"/>
      <c r="F57" s="138"/>
      <c r="G57" s="138"/>
      <c r="H57" s="138"/>
      <c r="I57" s="139"/>
      <c r="J57" s="140" t="s">
        <v>120</v>
      </c>
      <c r="K57" s="138"/>
      <c r="L57" s="106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105"/>
      <c r="J58" s="33"/>
      <c r="K58" s="33"/>
      <c r="L58" s="106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41" t="s">
        <v>69</v>
      </c>
      <c r="D59" s="33"/>
      <c r="E59" s="33"/>
      <c r="F59" s="33"/>
      <c r="G59" s="33"/>
      <c r="H59" s="33"/>
      <c r="I59" s="105"/>
      <c r="J59" s="74">
        <f>J79</f>
        <v>0</v>
      </c>
      <c r="K59" s="33"/>
      <c r="L59" s="106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121</v>
      </c>
    </row>
    <row r="60" spans="1:47" s="2" customFormat="1" ht="21.75" customHeight="1">
      <c r="A60" s="31"/>
      <c r="B60" s="32"/>
      <c r="C60" s="33"/>
      <c r="D60" s="33"/>
      <c r="E60" s="33"/>
      <c r="F60" s="33"/>
      <c r="G60" s="33"/>
      <c r="H60" s="33"/>
      <c r="I60" s="105"/>
      <c r="J60" s="33"/>
      <c r="K60" s="33"/>
      <c r="L60" s="106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6.95" customHeight="1">
      <c r="A61" s="31"/>
      <c r="B61" s="44"/>
      <c r="C61" s="45"/>
      <c r="D61" s="45"/>
      <c r="E61" s="45"/>
      <c r="F61" s="45"/>
      <c r="G61" s="45"/>
      <c r="H61" s="45"/>
      <c r="I61" s="133"/>
      <c r="J61" s="45"/>
      <c r="K61" s="45"/>
      <c r="L61" s="106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5" spans="1:65" s="2" customFormat="1" ht="6.95" customHeight="1">
      <c r="A65" s="31"/>
      <c r="B65" s="46"/>
      <c r="C65" s="47"/>
      <c r="D65" s="47"/>
      <c r="E65" s="47"/>
      <c r="F65" s="47"/>
      <c r="G65" s="47"/>
      <c r="H65" s="47"/>
      <c r="I65" s="136"/>
      <c r="J65" s="47"/>
      <c r="K65" s="47"/>
      <c r="L65" s="106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65" s="2" customFormat="1" ht="24.95" customHeight="1">
      <c r="A66" s="31"/>
      <c r="B66" s="32"/>
      <c r="C66" s="20" t="s">
        <v>122</v>
      </c>
      <c r="D66" s="33"/>
      <c r="E66" s="33"/>
      <c r="F66" s="33"/>
      <c r="G66" s="33"/>
      <c r="H66" s="33"/>
      <c r="I66" s="105"/>
      <c r="J66" s="33"/>
      <c r="K66" s="33"/>
      <c r="L66" s="106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5" s="2" customFormat="1" ht="6.95" customHeight="1">
      <c r="A67" s="31"/>
      <c r="B67" s="32"/>
      <c r="C67" s="33"/>
      <c r="D67" s="33"/>
      <c r="E67" s="33"/>
      <c r="F67" s="33"/>
      <c r="G67" s="33"/>
      <c r="H67" s="33"/>
      <c r="I67" s="105"/>
      <c r="J67" s="33"/>
      <c r="K67" s="33"/>
      <c r="L67" s="106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5" s="2" customFormat="1" ht="12" customHeight="1">
      <c r="A68" s="31"/>
      <c r="B68" s="32"/>
      <c r="C68" s="26" t="s">
        <v>16</v>
      </c>
      <c r="D68" s="33"/>
      <c r="E68" s="33"/>
      <c r="F68" s="33"/>
      <c r="G68" s="33"/>
      <c r="H68" s="33"/>
      <c r="I68" s="105"/>
      <c r="J68" s="33"/>
      <c r="K68" s="33"/>
      <c r="L68" s="106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5" s="2" customFormat="1" ht="16.5" customHeight="1">
      <c r="A69" s="31"/>
      <c r="B69" s="32"/>
      <c r="C69" s="33"/>
      <c r="D69" s="33"/>
      <c r="E69" s="330" t="str">
        <f>E7</f>
        <v>Oprava DŘT v úseku Pohled - Břeclav - Hodonín</v>
      </c>
      <c r="F69" s="331"/>
      <c r="G69" s="331"/>
      <c r="H69" s="331"/>
      <c r="I69" s="105"/>
      <c r="J69" s="33"/>
      <c r="K69" s="33"/>
      <c r="L69" s="106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5" s="2" customFormat="1" ht="12" customHeight="1">
      <c r="A70" s="31"/>
      <c r="B70" s="32"/>
      <c r="C70" s="26" t="s">
        <v>116</v>
      </c>
      <c r="D70" s="33"/>
      <c r="E70" s="33"/>
      <c r="F70" s="33"/>
      <c r="G70" s="33"/>
      <c r="H70" s="33"/>
      <c r="I70" s="105"/>
      <c r="J70" s="33"/>
      <c r="K70" s="33"/>
      <c r="L70" s="106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5" s="2" customFormat="1" ht="16.5" customHeight="1">
      <c r="A71" s="31"/>
      <c r="B71" s="32"/>
      <c r="C71" s="33"/>
      <c r="D71" s="33"/>
      <c r="E71" s="303" t="str">
        <f>E9</f>
        <v>SO02 - žst. Moravská Nová Ves</v>
      </c>
      <c r="F71" s="332"/>
      <c r="G71" s="332"/>
      <c r="H71" s="332"/>
      <c r="I71" s="105"/>
      <c r="J71" s="33"/>
      <c r="K71" s="33"/>
      <c r="L71" s="106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5" s="2" customFormat="1" ht="6.95" customHeight="1">
      <c r="A72" s="31"/>
      <c r="B72" s="32"/>
      <c r="C72" s="33"/>
      <c r="D72" s="33"/>
      <c r="E72" s="33"/>
      <c r="F72" s="33"/>
      <c r="G72" s="33"/>
      <c r="H72" s="33"/>
      <c r="I72" s="105"/>
      <c r="J72" s="33"/>
      <c r="K72" s="33"/>
      <c r="L72" s="106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5" s="2" customFormat="1" ht="12" customHeight="1">
      <c r="A73" s="31"/>
      <c r="B73" s="32"/>
      <c r="C73" s="26" t="s">
        <v>21</v>
      </c>
      <c r="D73" s="33"/>
      <c r="E73" s="33"/>
      <c r="F73" s="24" t="str">
        <f>F12</f>
        <v>Obvod OŘ Brno</v>
      </c>
      <c r="G73" s="33"/>
      <c r="H73" s="33"/>
      <c r="I73" s="108" t="s">
        <v>23</v>
      </c>
      <c r="J73" s="56" t="str">
        <f>IF(J12="","",J12)</f>
        <v>23. 10. 2019</v>
      </c>
      <c r="K73" s="33"/>
      <c r="L73" s="106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5" s="2" customFormat="1" ht="6.95" customHeight="1">
      <c r="A74" s="31"/>
      <c r="B74" s="32"/>
      <c r="C74" s="33"/>
      <c r="D74" s="33"/>
      <c r="E74" s="33"/>
      <c r="F74" s="33"/>
      <c r="G74" s="33"/>
      <c r="H74" s="33"/>
      <c r="I74" s="105"/>
      <c r="J74" s="33"/>
      <c r="K74" s="33"/>
      <c r="L74" s="106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5" s="2" customFormat="1" ht="15.2" customHeight="1">
      <c r="A75" s="31"/>
      <c r="B75" s="32"/>
      <c r="C75" s="26" t="s">
        <v>25</v>
      </c>
      <c r="D75" s="33"/>
      <c r="E75" s="33"/>
      <c r="F75" s="24" t="str">
        <f>E15</f>
        <v>SŽDC, s.o., OŘ Brno</v>
      </c>
      <c r="G75" s="33"/>
      <c r="H75" s="33"/>
      <c r="I75" s="108" t="s">
        <v>31</v>
      </c>
      <c r="J75" s="29" t="str">
        <f>E21</f>
        <v xml:space="preserve"> </v>
      </c>
      <c r="K75" s="33"/>
      <c r="L75" s="106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5" s="2" customFormat="1" ht="15.2" customHeight="1">
      <c r="A76" s="31"/>
      <c r="B76" s="32"/>
      <c r="C76" s="26" t="s">
        <v>29</v>
      </c>
      <c r="D76" s="33"/>
      <c r="E76" s="33"/>
      <c r="F76" s="24" t="str">
        <f>IF(E18="","",E18)</f>
        <v>Vyplň údaj</v>
      </c>
      <c r="G76" s="33"/>
      <c r="H76" s="33"/>
      <c r="I76" s="108" t="s">
        <v>34</v>
      </c>
      <c r="J76" s="29" t="str">
        <f>E24</f>
        <v xml:space="preserve"> </v>
      </c>
      <c r="K76" s="33"/>
      <c r="L76" s="106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5" s="2" customFormat="1" ht="10.35" customHeight="1">
      <c r="A77" s="31"/>
      <c r="B77" s="32"/>
      <c r="C77" s="33"/>
      <c r="D77" s="33"/>
      <c r="E77" s="33"/>
      <c r="F77" s="33"/>
      <c r="G77" s="33"/>
      <c r="H77" s="33"/>
      <c r="I77" s="105"/>
      <c r="J77" s="33"/>
      <c r="K77" s="33"/>
      <c r="L77" s="106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5" s="9" customFormat="1" ht="29.25" customHeight="1">
      <c r="A78" s="142"/>
      <c r="B78" s="143"/>
      <c r="C78" s="144" t="s">
        <v>123</v>
      </c>
      <c r="D78" s="145" t="s">
        <v>56</v>
      </c>
      <c r="E78" s="145" t="s">
        <v>52</v>
      </c>
      <c r="F78" s="145" t="s">
        <v>53</v>
      </c>
      <c r="G78" s="145" t="s">
        <v>124</v>
      </c>
      <c r="H78" s="145" t="s">
        <v>125</v>
      </c>
      <c r="I78" s="146" t="s">
        <v>126</v>
      </c>
      <c r="J78" s="145" t="s">
        <v>120</v>
      </c>
      <c r="K78" s="147" t="s">
        <v>127</v>
      </c>
      <c r="L78" s="148"/>
      <c r="M78" s="65" t="s">
        <v>19</v>
      </c>
      <c r="N78" s="66" t="s">
        <v>41</v>
      </c>
      <c r="O78" s="66" t="s">
        <v>128</v>
      </c>
      <c r="P78" s="66" t="s">
        <v>129</v>
      </c>
      <c r="Q78" s="66" t="s">
        <v>130</v>
      </c>
      <c r="R78" s="66" t="s">
        <v>131</v>
      </c>
      <c r="S78" s="66" t="s">
        <v>132</v>
      </c>
      <c r="T78" s="67" t="s">
        <v>133</v>
      </c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  <c r="AE78" s="142"/>
    </row>
    <row r="79" spans="1:65" s="2" customFormat="1" ht="22.9" customHeight="1">
      <c r="A79" s="31"/>
      <c r="B79" s="32"/>
      <c r="C79" s="72" t="s">
        <v>134</v>
      </c>
      <c r="D79" s="33"/>
      <c r="E79" s="33"/>
      <c r="F79" s="33"/>
      <c r="G79" s="33"/>
      <c r="H79" s="33"/>
      <c r="I79" s="105"/>
      <c r="J79" s="149">
        <f>BK79</f>
        <v>0</v>
      </c>
      <c r="K79" s="33"/>
      <c r="L79" s="36"/>
      <c r="M79" s="68"/>
      <c r="N79" s="150"/>
      <c r="O79" s="69"/>
      <c r="P79" s="151">
        <f>SUM(P80:P117)</f>
        <v>0</v>
      </c>
      <c r="Q79" s="69"/>
      <c r="R79" s="151">
        <f>SUM(R80:R117)</f>
        <v>0</v>
      </c>
      <c r="S79" s="69"/>
      <c r="T79" s="152">
        <f>SUM(T80:T117)</f>
        <v>0</v>
      </c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T79" s="14" t="s">
        <v>70</v>
      </c>
      <c r="AU79" s="14" t="s">
        <v>121</v>
      </c>
      <c r="BK79" s="153">
        <f>SUM(BK80:BK117)</f>
        <v>0</v>
      </c>
    </row>
    <row r="80" spans="1:65" s="2" customFormat="1" ht="24" customHeight="1">
      <c r="A80" s="31"/>
      <c r="B80" s="32"/>
      <c r="C80" s="154" t="s">
        <v>79</v>
      </c>
      <c r="D80" s="154" t="s">
        <v>135</v>
      </c>
      <c r="E80" s="155" t="s">
        <v>136</v>
      </c>
      <c r="F80" s="156" t="s">
        <v>137</v>
      </c>
      <c r="G80" s="157" t="s">
        <v>138</v>
      </c>
      <c r="H80" s="158">
        <v>1</v>
      </c>
      <c r="I80" s="159"/>
      <c r="J80" s="160">
        <f t="shared" ref="J80:J117" si="0">ROUND(I80*H80,2)</f>
        <v>0</v>
      </c>
      <c r="K80" s="156" t="s">
        <v>139</v>
      </c>
      <c r="L80" s="161"/>
      <c r="M80" s="162" t="s">
        <v>19</v>
      </c>
      <c r="N80" s="163" t="s">
        <v>42</v>
      </c>
      <c r="O80" s="61"/>
      <c r="P80" s="164">
        <f t="shared" ref="P80:P117" si="1">O80*H80</f>
        <v>0</v>
      </c>
      <c r="Q80" s="164">
        <v>0</v>
      </c>
      <c r="R80" s="164">
        <f t="shared" ref="R80:R117" si="2">Q80*H80</f>
        <v>0</v>
      </c>
      <c r="S80" s="164">
        <v>0</v>
      </c>
      <c r="T80" s="165">
        <f t="shared" ref="T80:T117" si="3">S80*H80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R80" s="166" t="s">
        <v>140</v>
      </c>
      <c r="AT80" s="166" t="s">
        <v>135</v>
      </c>
      <c r="AU80" s="166" t="s">
        <v>71</v>
      </c>
      <c r="AY80" s="14" t="s">
        <v>141</v>
      </c>
      <c r="BE80" s="167">
        <f t="shared" ref="BE80:BE117" si="4">IF(N80="základní",J80,0)</f>
        <v>0</v>
      </c>
      <c r="BF80" s="167">
        <f t="shared" ref="BF80:BF117" si="5">IF(N80="snížená",J80,0)</f>
        <v>0</v>
      </c>
      <c r="BG80" s="167">
        <f t="shared" ref="BG80:BG117" si="6">IF(N80="zákl. přenesená",J80,0)</f>
        <v>0</v>
      </c>
      <c r="BH80" s="167">
        <f t="shared" ref="BH80:BH117" si="7">IF(N80="sníž. přenesená",J80,0)</f>
        <v>0</v>
      </c>
      <c r="BI80" s="167">
        <f t="shared" ref="BI80:BI117" si="8">IF(N80="nulová",J80,0)</f>
        <v>0</v>
      </c>
      <c r="BJ80" s="14" t="s">
        <v>79</v>
      </c>
      <c r="BK80" s="167">
        <f t="shared" ref="BK80:BK117" si="9">ROUND(I80*H80,2)</f>
        <v>0</v>
      </c>
      <c r="BL80" s="14" t="s">
        <v>142</v>
      </c>
      <c r="BM80" s="166" t="s">
        <v>301</v>
      </c>
    </row>
    <row r="81" spans="1:65" s="2" customFormat="1" ht="24" customHeight="1">
      <c r="A81" s="31"/>
      <c r="B81" s="32"/>
      <c r="C81" s="154" t="s">
        <v>81</v>
      </c>
      <c r="D81" s="154" t="s">
        <v>135</v>
      </c>
      <c r="E81" s="155" t="s">
        <v>144</v>
      </c>
      <c r="F81" s="156" t="s">
        <v>145</v>
      </c>
      <c r="G81" s="157" t="s">
        <v>138</v>
      </c>
      <c r="H81" s="158">
        <v>1</v>
      </c>
      <c r="I81" s="159"/>
      <c r="J81" s="160">
        <f t="shared" si="0"/>
        <v>0</v>
      </c>
      <c r="K81" s="156" t="s">
        <v>139</v>
      </c>
      <c r="L81" s="161"/>
      <c r="M81" s="162" t="s">
        <v>19</v>
      </c>
      <c r="N81" s="163" t="s">
        <v>42</v>
      </c>
      <c r="O81" s="61"/>
      <c r="P81" s="164">
        <f t="shared" si="1"/>
        <v>0</v>
      </c>
      <c r="Q81" s="164">
        <v>0</v>
      </c>
      <c r="R81" s="164">
        <f t="shared" si="2"/>
        <v>0</v>
      </c>
      <c r="S81" s="164">
        <v>0</v>
      </c>
      <c r="T81" s="165">
        <f t="shared" si="3"/>
        <v>0</v>
      </c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R81" s="166" t="s">
        <v>140</v>
      </c>
      <c r="AT81" s="166" t="s">
        <v>135</v>
      </c>
      <c r="AU81" s="166" t="s">
        <v>71</v>
      </c>
      <c r="AY81" s="14" t="s">
        <v>141</v>
      </c>
      <c r="BE81" s="167">
        <f t="shared" si="4"/>
        <v>0</v>
      </c>
      <c r="BF81" s="167">
        <f t="shared" si="5"/>
        <v>0</v>
      </c>
      <c r="BG81" s="167">
        <f t="shared" si="6"/>
        <v>0</v>
      </c>
      <c r="BH81" s="167">
        <f t="shared" si="7"/>
        <v>0</v>
      </c>
      <c r="BI81" s="167">
        <f t="shared" si="8"/>
        <v>0</v>
      </c>
      <c r="BJ81" s="14" t="s">
        <v>79</v>
      </c>
      <c r="BK81" s="167">
        <f t="shared" si="9"/>
        <v>0</v>
      </c>
      <c r="BL81" s="14" t="s">
        <v>142</v>
      </c>
      <c r="BM81" s="166" t="s">
        <v>302</v>
      </c>
    </row>
    <row r="82" spans="1:65" s="2" customFormat="1" ht="24" customHeight="1">
      <c r="A82" s="31"/>
      <c r="B82" s="32"/>
      <c r="C82" s="154" t="s">
        <v>147</v>
      </c>
      <c r="D82" s="154" t="s">
        <v>135</v>
      </c>
      <c r="E82" s="155" t="s">
        <v>148</v>
      </c>
      <c r="F82" s="156" t="s">
        <v>149</v>
      </c>
      <c r="G82" s="157" t="s">
        <v>138</v>
      </c>
      <c r="H82" s="158">
        <v>1</v>
      </c>
      <c r="I82" s="159"/>
      <c r="J82" s="160">
        <f t="shared" si="0"/>
        <v>0</v>
      </c>
      <c r="K82" s="156" t="s">
        <v>139</v>
      </c>
      <c r="L82" s="161"/>
      <c r="M82" s="162" t="s">
        <v>19</v>
      </c>
      <c r="N82" s="163" t="s">
        <v>42</v>
      </c>
      <c r="O82" s="61"/>
      <c r="P82" s="164">
        <f t="shared" si="1"/>
        <v>0</v>
      </c>
      <c r="Q82" s="164">
        <v>0</v>
      </c>
      <c r="R82" s="164">
        <f t="shared" si="2"/>
        <v>0</v>
      </c>
      <c r="S82" s="164">
        <v>0</v>
      </c>
      <c r="T82" s="165">
        <f t="shared" si="3"/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66" t="s">
        <v>140</v>
      </c>
      <c r="AT82" s="166" t="s">
        <v>135</v>
      </c>
      <c r="AU82" s="166" t="s">
        <v>71</v>
      </c>
      <c r="AY82" s="14" t="s">
        <v>141</v>
      </c>
      <c r="BE82" s="167">
        <f t="shared" si="4"/>
        <v>0</v>
      </c>
      <c r="BF82" s="167">
        <f t="shared" si="5"/>
        <v>0</v>
      </c>
      <c r="BG82" s="167">
        <f t="shared" si="6"/>
        <v>0</v>
      </c>
      <c r="BH82" s="167">
        <f t="shared" si="7"/>
        <v>0</v>
      </c>
      <c r="BI82" s="167">
        <f t="shared" si="8"/>
        <v>0</v>
      </c>
      <c r="BJ82" s="14" t="s">
        <v>79</v>
      </c>
      <c r="BK82" s="167">
        <f t="shared" si="9"/>
        <v>0</v>
      </c>
      <c r="BL82" s="14" t="s">
        <v>142</v>
      </c>
      <c r="BM82" s="166" t="s">
        <v>303</v>
      </c>
    </row>
    <row r="83" spans="1:65" s="2" customFormat="1" ht="24" customHeight="1">
      <c r="A83" s="31"/>
      <c r="B83" s="32"/>
      <c r="C83" s="154" t="s">
        <v>142</v>
      </c>
      <c r="D83" s="154" t="s">
        <v>135</v>
      </c>
      <c r="E83" s="155" t="s">
        <v>151</v>
      </c>
      <c r="F83" s="156" t="s">
        <v>152</v>
      </c>
      <c r="G83" s="157" t="s">
        <v>138</v>
      </c>
      <c r="H83" s="158">
        <v>1</v>
      </c>
      <c r="I83" s="159"/>
      <c r="J83" s="160">
        <f t="shared" si="0"/>
        <v>0</v>
      </c>
      <c r="K83" s="156" t="s">
        <v>139</v>
      </c>
      <c r="L83" s="161"/>
      <c r="M83" s="162" t="s">
        <v>19</v>
      </c>
      <c r="N83" s="163" t="s">
        <v>42</v>
      </c>
      <c r="O83" s="61"/>
      <c r="P83" s="164">
        <f t="shared" si="1"/>
        <v>0</v>
      </c>
      <c r="Q83" s="164">
        <v>0</v>
      </c>
      <c r="R83" s="164">
        <f t="shared" si="2"/>
        <v>0</v>
      </c>
      <c r="S83" s="164">
        <v>0</v>
      </c>
      <c r="T83" s="165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66" t="s">
        <v>140</v>
      </c>
      <c r="AT83" s="166" t="s">
        <v>135</v>
      </c>
      <c r="AU83" s="166" t="s">
        <v>71</v>
      </c>
      <c r="AY83" s="14" t="s">
        <v>141</v>
      </c>
      <c r="BE83" s="167">
        <f t="shared" si="4"/>
        <v>0</v>
      </c>
      <c r="BF83" s="167">
        <f t="shared" si="5"/>
        <v>0</v>
      </c>
      <c r="BG83" s="167">
        <f t="shared" si="6"/>
        <v>0</v>
      </c>
      <c r="BH83" s="167">
        <f t="shared" si="7"/>
        <v>0</v>
      </c>
      <c r="BI83" s="167">
        <f t="shared" si="8"/>
        <v>0</v>
      </c>
      <c r="BJ83" s="14" t="s">
        <v>79</v>
      </c>
      <c r="BK83" s="167">
        <f t="shared" si="9"/>
        <v>0</v>
      </c>
      <c r="BL83" s="14" t="s">
        <v>142</v>
      </c>
      <c r="BM83" s="166" t="s">
        <v>304</v>
      </c>
    </row>
    <row r="84" spans="1:65" s="2" customFormat="1" ht="24" customHeight="1">
      <c r="A84" s="31"/>
      <c r="B84" s="32"/>
      <c r="C84" s="154" t="s">
        <v>154</v>
      </c>
      <c r="D84" s="154" t="s">
        <v>135</v>
      </c>
      <c r="E84" s="155" t="s">
        <v>155</v>
      </c>
      <c r="F84" s="156" t="s">
        <v>156</v>
      </c>
      <c r="G84" s="157" t="s">
        <v>138</v>
      </c>
      <c r="H84" s="158">
        <v>1</v>
      </c>
      <c r="I84" s="159"/>
      <c r="J84" s="160">
        <f t="shared" si="0"/>
        <v>0</v>
      </c>
      <c r="K84" s="156" t="s">
        <v>139</v>
      </c>
      <c r="L84" s="161"/>
      <c r="M84" s="162" t="s">
        <v>19</v>
      </c>
      <c r="N84" s="163" t="s">
        <v>42</v>
      </c>
      <c r="O84" s="61"/>
      <c r="P84" s="164">
        <f t="shared" si="1"/>
        <v>0</v>
      </c>
      <c r="Q84" s="164">
        <v>0</v>
      </c>
      <c r="R84" s="164">
        <f t="shared" si="2"/>
        <v>0</v>
      </c>
      <c r="S84" s="164">
        <v>0</v>
      </c>
      <c r="T84" s="165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66" t="s">
        <v>140</v>
      </c>
      <c r="AT84" s="166" t="s">
        <v>135</v>
      </c>
      <c r="AU84" s="166" t="s">
        <v>71</v>
      </c>
      <c r="AY84" s="14" t="s">
        <v>141</v>
      </c>
      <c r="BE84" s="167">
        <f t="shared" si="4"/>
        <v>0</v>
      </c>
      <c r="BF84" s="167">
        <f t="shared" si="5"/>
        <v>0</v>
      </c>
      <c r="BG84" s="167">
        <f t="shared" si="6"/>
        <v>0</v>
      </c>
      <c r="BH84" s="167">
        <f t="shared" si="7"/>
        <v>0</v>
      </c>
      <c r="BI84" s="167">
        <f t="shared" si="8"/>
        <v>0</v>
      </c>
      <c r="BJ84" s="14" t="s">
        <v>79</v>
      </c>
      <c r="BK84" s="167">
        <f t="shared" si="9"/>
        <v>0</v>
      </c>
      <c r="BL84" s="14" t="s">
        <v>142</v>
      </c>
      <c r="BM84" s="166" t="s">
        <v>305</v>
      </c>
    </row>
    <row r="85" spans="1:65" s="2" customFormat="1" ht="24" customHeight="1">
      <c r="A85" s="31"/>
      <c r="B85" s="32"/>
      <c r="C85" s="154" t="s">
        <v>158</v>
      </c>
      <c r="D85" s="154" t="s">
        <v>135</v>
      </c>
      <c r="E85" s="155" t="s">
        <v>159</v>
      </c>
      <c r="F85" s="156" t="s">
        <v>160</v>
      </c>
      <c r="G85" s="157" t="s">
        <v>138</v>
      </c>
      <c r="H85" s="158">
        <v>4</v>
      </c>
      <c r="I85" s="159"/>
      <c r="J85" s="160">
        <f t="shared" si="0"/>
        <v>0</v>
      </c>
      <c r="K85" s="156" t="s">
        <v>139</v>
      </c>
      <c r="L85" s="161"/>
      <c r="M85" s="162" t="s">
        <v>19</v>
      </c>
      <c r="N85" s="163" t="s">
        <v>42</v>
      </c>
      <c r="O85" s="61"/>
      <c r="P85" s="164">
        <f t="shared" si="1"/>
        <v>0</v>
      </c>
      <c r="Q85" s="164">
        <v>0</v>
      </c>
      <c r="R85" s="164">
        <f t="shared" si="2"/>
        <v>0</v>
      </c>
      <c r="S85" s="164">
        <v>0</v>
      </c>
      <c r="T85" s="165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66" t="s">
        <v>140</v>
      </c>
      <c r="AT85" s="166" t="s">
        <v>135</v>
      </c>
      <c r="AU85" s="166" t="s">
        <v>71</v>
      </c>
      <c r="AY85" s="14" t="s">
        <v>141</v>
      </c>
      <c r="BE85" s="167">
        <f t="shared" si="4"/>
        <v>0</v>
      </c>
      <c r="BF85" s="167">
        <f t="shared" si="5"/>
        <v>0</v>
      </c>
      <c r="BG85" s="167">
        <f t="shared" si="6"/>
        <v>0</v>
      </c>
      <c r="BH85" s="167">
        <f t="shared" si="7"/>
        <v>0</v>
      </c>
      <c r="BI85" s="167">
        <f t="shared" si="8"/>
        <v>0</v>
      </c>
      <c r="BJ85" s="14" t="s">
        <v>79</v>
      </c>
      <c r="BK85" s="167">
        <f t="shared" si="9"/>
        <v>0</v>
      </c>
      <c r="BL85" s="14" t="s">
        <v>142</v>
      </c>
      <c r="BM85" s="166" t="s">
        <v>306</v>
      </c>
    </row>
    <row r="86" spans="1:65" s="2" customFormat="1" ht="24" customHeight="1">
      <c r="A86" s="31"/>
      <c r="B86" s="32"/>
      <c r="C86" s="154" t="s">
        <v>162</v>
      </c>
      <c r="D86" s="154" t="s">
        <v>135</v>
      </c>
      <c r="E86" s="155" t="s">
        <v>163</v>
      </c>
      <c r="F86" s="156" t="s">
        <v>164</v>
      </c>
      <c r="G86" s="157" t="s">
        <v>138</v>
      </c>
      <c r="H86" s="158">
        <v>4</v>
      </c>
      <c r="I86" s="159"/>
      <c r="J86" s="160">
        <f t="shared" si="0"/>
        <v>0</v>
      </c>
      <c r="K86" s="156" t="s">
        <v>139</v>
      </c>
      <c r="L86" s="161"/>
      <c r="M86" s="162" t="s">
        <v>19</v>
      </c>
      <c r="N86" s="163" t="s">
        <v>42</v>
      </c>
      <c r="O86" s="61"/>
      <c r="P86" s="164">
        <f t="shared" si="1"/>
        <v>0</v>
      </c>
      <c r="Q86" s="164">
        <v>0</v>
      </c>
      <c r="R86" s="164">
        <f t="shared" si="2"/>
        <v>0</v>
      </c>
      <c r="S86" s="164">
        <v>0</v>
      </c>
      <c r="T86" s="165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66" t="s">
        <v>140</v>
      </c>
      <c r="AT86" s="166" t="s">
        <v>135</v>
      </c>
      <c r="AU86" s="166" t="s">
        <v>71</v>
      </c>
      <c r="AY86" s="14" t="s">
        <v>141</v>
      </c>
      <c r="BE86" s="167">
        <f t="shared" si="4"/>
        <v>0</v>
      </c>
      <c r="BF86" s="167">
        <f t="shared" si="5"/>
        <v>0</v>
      </c>
      <c r="BG86" s="167">
        <f t="shared" si="6"/>
        <v>0</v>
      </c>
      <c r="BH86" s="167">
        <f t="shared" si="7"/>
        <v>0</v>
      </c>
      <c r="BI86" s="167">
        <f t="shared" si="8"/>
        <v>0</v>
      </c>
      <c r="BJ86" s="14" t="s">
        <v>79</v>
      </c>
      <c r="BK86" s="167">
        <f t="shared" si="9"/>
        <v>0</v>
      </c>
      <c r="BL86" s="14" t="s">
        <v>142</v>
      </c>
      <c r="BM86" s="166" t="s">
        <v>307</v>
      </c>
    </row>
    <row r="87" spans="1:65" s="2" customFormat="1" ht="24" customHeight="1">
      <c r="A87" s="31"/>
      <c r="B87" s="32"/>
      <c r="C87" s="154" t="s">
        <v>140</v>
      </c>
      <c r="D87" s="154" t="s">
        <v>135</v>
      </c>
      <c r="E87" s="155" t="s">
        <v>166</v>
      </c>
      <c r="F87" s="156" t="s">
        <v>167</v>
      </c>
      <c r="G87" s="157" t="s">
        <v>138</v>
      </c>
      <c r="H87" s="158">
        <v>2</v>
      </c>
      <c r="I87" s="159"/>
      <c r="J87" s="160">
        <f t="shared" si="0"/>
        <v>0</v>
      </c>
      <c r="K87" s="156" t="s">
        <v>139</v>
      </c>
      <c r="L87" s="161"/>
      <c r="M87" s="162" t="s">
        <v>19</v>
      </c>
      <c r="N87" s="163" t="s">
        <v>42</v>
      </c>
      <c r="O87" s="61"/>
      <c r="P87" s="164">
        <f t="shared" si="1"/>
        <v>0</v>
      </c>
      <c r="Q87" s="164">
        <v>0</v>
      </c>
      <c r="R87" s="164">
        <f t="shared" si="2"/>
        <v>0</v>
      </c>
      <c r="S87" s="164">
        <v>0</v>
      </c>
      <c r="T87" s="165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66" t="s">
        <v>140</v>
      </c>
      <c r="AT87" s="166" t="s">
        <v>135</v>
      </c>
      <c r="AU87" s="166" t="s">
        <v>71</v>
      </c>
      <c r="AY87" s="14" t="s">
        <v>141</v>
      </c>
      <c r="BE87" s="167">
        <f t="shared" si="4"/>
        <v>0</v>
      </c>
      <c r="BF87" s="167">
        <f t="shared" si="5"/>
        <v>0</v>
      </c>
      <c r="BG87" s="167">
        <f t="shared" si="6"/>
        <v>0</v>
      </c>
      <c r="BH87" s="167">
        <f t="shared" si="7"/>
        <v>0</v>
      </c>
      <c r="BI87" s="167">
        <f t="shared" si="8"/>
        <v>0</v>
      </c>
      <c r="BJ87" s="14" t="s">
        <v>79</v>
      </c>
      <c r="BK87" s="167">
        <f t="shared" si="9"/>
        <v>0</v>
      </c>
      <c r="BL87" s="14" t="s">
        <v>142</v>
      </c>
      <c r="BM87" s="166" t="s">
        <v>308</v>
      </c>
    </row>
    <row r="88" spans="1:65" s="2" customFormat="1" ht="24" customHeight="1">
      <c r="A88" s="31"/>
      <c r="B88" s="32"/>
      <c r="C88" s="154" t="s">
        <v>169</v>
      </c>
      <c r="D88" s="154" t="s">
        <v>135</v>
      </c>
      <c r="E88" s="155" t="s">
        <v>170</v>
      </c>
      <c r="F88" s="156" t="s">
        <v>171</v>
      </c>
      <c r="G88" s="157" t="s">
        <v>138</v>
      </c>
      <c r="H88" s="158">
        <v>1</v>
      </c>
      <c r="I88" s="159"/>
      <c r="J88" s="160">
        <f t="shared" si="0"/>
        <v>0</v>
      </c>
      <c r="K88" s="156" t="s">
        <v>139</v>
      </c>
      <c r="L88" s="161"/>
      <c r="M88" s="162" t="s">
        <v>19</v>
      </c>
      <c r="N88" s="163" t="s">
        <v>42</v>
      </c>
      <c r="O88" s="61"/>
      <c r="P88" s="164">
        <f t="shared" si="1"/>
        <v>0</v>
      </c>
      <c r="Q88" s="164">
        <v>0</v>
      </c>
      <c r="R88" s="164">
        <f t="shared" si="2"/>
        <v>0</v>
      </c>
      <c r="S88" s="164">
        <v>0</v>
      </c>
      <c r="T88" s="165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66" t="s">
        <v>140</v>
      </c>
      <c r="AT88" s="166" t="s">
        <v>135</v>
      </c>
      <c r="AU88" s="166" t="s">
        <v>71</v>
      </c>
      <c r="AY88" s="14" t="s">
        <v>141</v>
      </c>
      <c r="BE88" s="167">
        <f t="shared" si="4"/>
        <v>0</v>
      </c>
      <c r="BF88" s="167">
        <f t="shared" si="5"/>
        <v>0</v>
      </c>
      <c r="BG88" s="167">
        <f t="shared" si="6"/>
        <v>0</v>
      </c>
      <c r="BH88" s="167">
        <f t="shared" si="7"/>
        <v>0</v>
      </c>
      <c r="BI88" s="167">
        <f t="shared" si="8"/>
        <v>0</v>
      </c>
      <c r="BJ88" s="14" t="s">
        <v>79</v>
      </c>
      <c r="BK88" s="167">
        <f t="shared" si="9"/>
        <v>0</v>
      </c>
      <c r="BL88" s="14" t="s">
        <v>142</v>
      </c>
      <c r="BM88" s="166" t="s">
        <v>309</v>
      </c>
    </row>
    <row r="89" spans="1:65" s="2" customFormat="1" ht="24" customHeight="1">
      <c r="A89" s="31"/>
      <c r="B89" s="32"/>
      <c r="C89" s="154" t="s">
        <v>173</v>
      </c>
      <c r="D89" s="154" t="s">
        <v>135</v>
      </c>
      <c r="E89" s="155" t="s">
        <v>174</v>
      </c>
      <c r="F89" s="156" t="s">
        <v>175</v>
      </c>
      <c r="G89" s="157" t="s">
        <v>138</v>
      </c>
      <c r="H89" s="158">
        <v>1</v>
      </c>
      <c r="I89" s="159"/>
      <c r="J89" s="160">
        <f t="shared" si="0"/>
        <v>0</v>
      </c>
      <c r="K89" s="156" t="s">
        <v>139</v>
      </c>
      <c r="L89" s="161"/>
      <c r="M89" s="162" t="s">
        <v>19</v>
      </c>
      <c r="N89" s="163" t="s">
        <v>42</v>
      </c>
      <c r="O89" s="61"/>
      <c r="P89" s="164">
        <f t="shared" si="1"/>
        <v>0</v>
      </c>
      <c r="Q89" s="164">
        <v>0</v>
      </c>
      <c r="R89" s="164">
        <f t="shared" si="2"/>
        <v>0</v>
      </c>
      <c r="S89" s="164">
        <v>0</v>
      </c>
      <c r="T89" s="165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66" t="s">
        <v>140</v>
      </c>
      <c r="AT89" s="166" t="s">
        <v>135</v>
      </c>
      <c r="AU89" s="166" t="s">
        <v>71</v>
      </c>
      <c r="AY89" s="14" t="s">
        <v>141</v>
      </c>
      <c r="BE89" s="167">
        <f t="shared" si="4"/>
        <v>0</v>
      </c>
      <c r="BF89" s="167">
        <f t="shared" si="5"/>
        <v>0</v>
      </c>
      <c r="BG89" s="167">
        <f t="shared" si="6"/>
        <v>0</v>
      </c>
      <c r="BH89" s="167">
        <f t="shared" si="7"/>
        <v>0</v>
      </c>
      <c r="BI89" s="167">
        <f t="shared" si="8"/>
        <v>0</v>
      </c>
      <c r="BJ89" s="14" t="s">
        <v>79</v>
      </c>
      <c r="BK89" s="167">
        <f t="shared" si="9"/>
        <v>0</v>
      </c>
      <c r="BL89" s="14" t="s">
        <v>142</v>
      </c>
      <c r="BM89" s="166" t="s">
        <v>310</v>
      </c>
    </row>
    <row r="90" spans="1:65" s="2" customFormat="1" ht="24" customHeight="1">
      <c r="A90" s="31"/>
      <c r="B90" s="32"/>
      <c r="C90" s="154" t="s">
        <v>177</v>
      </c>
      <c r="D90" s="154" t="s">
        <v>135</v>
      </c>
      <c r="E90" s="155" t="s">
        <v>178</v>
      </c>
      <c r="F90" s="156" t="s">
        <v>179</v>
      </c>
      <c r="G90" s="157" t="s">
        <v>138</v>
      </c>
      <c r="H90" s="158">
        <v>1</v>
      </c>
      <c r="I90" s="159"/>
      <c r="J90" s="160">
        <f t="shared" si="0"/>
        <v>0</v>
      </c>
      <c r="K90" s="156" t="s">
        <v>139</v>
      </c>
      <c r="L90" s="161"/>
      <c r="M90" s="162" t="s">
        <v>19</v>
      </c>
      <c r="N90" s="163" t="s">
        <v>42</v>
      </c>
      <c r="O90" s="61"/>
      <c r="P90" s="164">
        <f t="shared" si="1"/>
        <v>0</v>
      </c>
      <c r="Q90" s="164">
        <v>0</v>
      </c>
      <c r="R90" s="164">
        <f t="shared" si="2"/>
        <v>0</v>
      </c>
      <c r="S90" s="164">
        <v>0</v>
      </c>
      <c r="T90" s="165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66" t="s">
        <v>140</v>
      </c>
      <c r="AT90" s="166" t="s">
        <v>135</v>
      </c>
      <c r="AU90" s="166" t="s">
        <v>71</v>
      </c>
      <c r="AY90" s="14" t="s">
        <v>141</v>
      </c>
      <c r="BE90" s="167">
        <f t="shared" si="4"/>
        <v>0</v>
      </c>
      <c r="BF90" s="167">
        <f t="shared" si="5"/>
        <v>0</v>
      </c>
      <c r="BG90" s="167">
        <f t="shared" si="6"/>
        <v>0</v>
      </c>
      <c r="BH90" s="167">
        <f t="shared" si="7"/>
        <v>0</v>
      </c>
      <c r="BI90" s="167">
        <f t="shared" si="8"/>
        <v>0</v>
      </c>
      <c r="BJ90" s="14" t="s">
        <v>79</v>
      </c>
      <c r="BK90" s="167">
        <f t="shared" si="9"/>
        <v>0</v>
      </c>
      <c r="BL90" s="14" t="s">
        <v>142</v>
      </c>
      <c r="BM90" s="166" t="s">
        <v>311</v>
      </c>
    </row>
    <row r="91" spans="1:65" s="2" customFormat="1" ht="24" customHeight="1">
      <c r="A91" s="31"/>
      <c r="B91" s="32"/>
      <c r="C91" s="154" t="s">
        <v>181</v>
      </c>
      <c r="D91" s="154" t="s">
        <v>135</v>
      </c>
      <c r="E91" s="155" t="s">
        <v>186</v>
      </c>
      <c r="F91" s="156" t="s">
        <v>187</v>
      </c>
      <c r="G91" s="157" t="s">
        <v>188</v>
      </c>
      <c r="H91" s="158">
        <v>18</v>
      </c>
      <c r="I91" s="159"/>
      <c r="J91" s="160">
        <f t="shared" si="0"/>
        <v>0</v>
      </c>
      <c r="K91" s="156" t="s">
        <v>139</v>
      </c>
      <c r="L91" s="161"/>
      <c r="M91" s="162" t="s">
        <v>19</v>
      </c>
      <c r="N91" s="163" t="s">
        <v>42</v>
      </c>
      <c r="O91" s="61"/>
      <c r="P91" s="164">
        <f t="shared" si="1"/>
        <v>0</v>
      </c>
      <c r="Q91" s="164">
        <v>0</v>
      </c>
      <c r="R91" s="164">
        <f t="shared" si="2"/>
        <v>0</v>
      </c>
      <c r="S91" s="164">
        <v>0</v>
      </c>
      <c r="T91" s="165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66" t="s">
        <v>140</v>
      </c>
      <c r="AT91" s="166" t="s">
        <v>135</v>
      </c>
      <c r="AU91" s="166" t="s">
        <v>71</v>
      </c>
      <c r="AY91" s="14" t="s">
        <v>141</v>
      </c>
      <c r="BE91" s="167">
        <f t="shared" si="4"/>
        <v>0</v>
      </c>
      <c r="BF91" s="167">
        <f t="shared" si="5"/>
        <v>0</v>
      </c>
      <c r="BG91" s="167">
        <f t="shared" si="6"/>
        <v>0</v>
      </c>
      <c r="BH91" s="167">
        <f t="shared" si="7"/>
        <v>0</v>
      </c>
      <c r="BI91" s="167">
        <f t="shared" si="8"/>
        <v>0</v>
      </c>
      <c r="BJ91" s="14" t="s">
        <v>79</v>
      </c>
      <c r="BK91" s="167">
        <f t="shared" si="9"/>
        <v>0</v>
      </c>
      <c r="BL91" s="14" t="s">
        <v>142</v>
      </c>
      <c r="BM91" s="166" t="s">
        <v>312</v>
      </c>
    </row>
    <row r="92" spans="1:65" s="2" customFormat="1" ht="24" customHeight="1">
      <c r="A92" s="31"/>
      <c r="B92" s="32"/>
      <c r="C92" s="168" t="s">
        <v>185</v>
      </c>
      <c r="D92" s="168" t="s">
        <v>191</v>
      </c>
      <c r="E92" s="169" t="s">
        <v>192</v>
      </c>
      <c r="F92" s="170" t="s">
        <v>193</v>
      </c>
      <c r="G92" s="171" t="s">
        <v>188</v>
      </c>
      <c r="H92" s="172">
        <v>18</v>
      </c>
      <c r="I92" s="173"/>
      <c r="J92" s="174">
        <f t="shared" si="0"/>
        <v>0</v>
      </c>
      <c r="K92" s="170" t="s">
        <v>139</v>
      </c>
      <c r="L92" s="36"/>
      <c r="M92" s="175" t="s">
        <v>19</v>
      </c>
      <c r="N92" s="176" t="s">
        <v>42</v>
      </c>
      <c r="O92" s="61"/>
      <c r="P92" s="164">
        <f t="shared" si="1"/>
        <v>0</v>
      </c>
      <c r="Q92" s="164">
        <v>0</v>
      </c>
      <c r="R92" s="164">
        <f t="shared" si="2"/>
        <v>0</v>
      </c>
      <c r="S92" s="164">
        <v>0</v>
      </c>
      <c r="T92" s="165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66" t="s">
        <v>142</v>
      </c>
      <c r="AT92" s="166" t="s">
        <v>191</v>
      </c>
      <c r="AU92" s="166" t="s">
        <v>71</v>
      </c>
      <c r="AY92" s="14" t="s">
        <v>141</v>
      </c>
      <c r="BE92" s="167">
        <f t="shared" si="4"/>
        <v>0</v>
      </c>
      <c r="BF92" s="167">
        <f t="shared" si="5"/>
        <v>0</v>
      </c>
      <c r="BG92" s="167">
        <f t="shared" si="6"/>
        <v>0</v>
      </c>
      <c r="BH92" s="167">
        <f t="shared" si="7"/>
        <v>0</v>
      </c>
      <c r="BI92" s="167">
        <f t="shared" si="8"/>
        <v>0</v>
      </c>
      <c r="BJ92" s="14" t="s">
        <v>79</v>
      </c>
      <c r="BK92" s="167">
        <f t="shared" si="9"/>
        <v>0</v>
      </c>
      <c r="BL92" s="14" t="s">
        <v>142</v>
      </c>
      <c r="BM92" s="166" t="s">
        <v>313</v>
      </c>
    </row>
    <row r="93" spans="1:65" s="2" customFormat="1" ht="24" customHeight="1">
      <c r="A93" s="31"/>
      <c r="B93" s="32"/>
      <c r="C93" s="168" t="s">
        <v>190</v>
      </c>
      <c r="D93" s="168" t="s">
        <v>191</v>
      </c>
      <c r="E93" s="169" t="s">
        <v>205</v>
      </c>
      <c r="F93" s="170" t="s">
        <v>206</v>
      </c>
      <c r="G93" s="171" t="s">
        <v>207</v>
      </c>
      <c r="H93" s="172">
        <v>0.5</v>
      </c>
      <c r="I93" s="173"/>
      <c r="J93" s="174">
        <f t="shared" si="0"/>
        <v>0</v>
      </c>
      <c r="K93" s="170" t="s">
        <v>139</v>
      </c>
      <c r="L93" s="36"/>
      <c r="M93" s="175" t="s">
        <v>19</v>
      </c>
      <c r="N93" s="176" t="s">
        <v>42</v>
      </c>
      <c r="O93" s="61"/>
      <c r="P93" s="164">
        <f t="shared" si="1"/>
        <v>0</v>
      </c>
      <c r="Q93" s="164">
        <v>0</v>
      </c>
      <c r="R93" s="164">
        <f t="shared" si="2"/>
        <v>0</v>
      </c>
      <c r="S93" s="164">
        <v>0</v>
      </c>
      <c r="T93" s="165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66" t="s">
        <v>202</v>
      </c>
      <c r="AT93" s="166" t="s">
        <v>191</v>
      </c>
      <c r="AU93" s="166" t="s">
        <v>71</v>
      </c>
      <c r="AY93" s="14" t="s">
        <v>141</v>
      </c>
      <c r="BE93" s="167">
        <f t="shared" si="4"/>
        <v>0</v>
      </c>
      <c r="BF93" s="167">
        <f t="shared" si="5"/>
        <v>0</v>
      </c>
      <c r="BG93" s="167">
        <f t="shared" si="6"/>
        <v>0</v>
      </c>
      <c r="BH93" s="167">
        <f t="shared" si="7"/>
        <v>0</v>
      </c>
      <c r="BI93" s="167">
        <f t="shared" si="8"/>
        <v>0</v>
      </c>
      <c r="BJ93" s="14" t="s">
        <v>79</v>
      </c>
      <c r="BK93" s="167">
        <f t="shared" si="9"/>
        <v>0</v>
      </c>
      <c r="BL93" s="14" t="s">
        <v>202</v>
      </c>
      <c r="BM93" s="166" t="s">
        <v>314</v>
      </c>
    </row>
    <row r="94" spans="1:65" s="2" customFormat="1" ht="24" customHeight="1">
      <c r="A94" s="31"/>
      <c r="B94" s="32"/>
      <c r="C94" s="154" t="s">
        <v>8</v>
      </c>
      <c r="D94" s="154" t="s">
        <v>135</v>
      </c>
      <c r="E94" s="155" t="s">
        <v>214</v>
      </c>
      <c r="F94" s="156" t="s">
        <v>215</v>
      </c>
      <c r="G94" s="157" t="s">
        <v>138</v>
      </c>
      <c r="H94" s="158">
        <v>2</v>
      </c>
      <c r="I94" s="159"/>
      <c r="J94" s="160">
        <f t="shared" si="0"/>
        <v>0</v>
      </c>
      <c r="K94" s="156" t="s">
        <v>139</v>
      </c>
      <c r="L94" s="161"/>
      <c r="M94" s="162" t="s">
        <v>19</v>
      </c>
      <c r="N94" s="163" t="s">
        <v>42</v>
      </c>
      <c r="O94" s="61"/>
      <c r="P94" s="164">
        <f t="shared" si="1"/>
        <v>0</v>
      </c>
      <c r="Q94" s="164">
        <v>0</v>
      </c>
      <c r="R94" s="164">
        <f t="shared" si="2"/>
        <v>0</v>
      </c>
      <c r="S94" s="164">
        <v>0</v>
      </c>
      <c r="T94" s="165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66" t="s">
        <v>197</v>
      </c>
      <c r="AT94" s="166" t="s">
        <v>135</v>
      </c>
      <c r="AU94" s="166" t="s">
        <v>71</v>
      </c>
      <c r="AY94" s="14" t="s">
        <v>141</v>
      </c>
      <c r="BE94" s="167">
        <f t="shared" si="4"/>
        <v>0</v>
      </c>
      <c r="BF94" s="167">
        <f t="shared" si="5"/>
        <v>0</v>
      </c>
      <c r="BG94" s="167">
        <f t="shared" si="6"/>
        <v>0</v>
      </c>
      <c r="BH94" s="167">
        <f t="shared" si="7"/>
        <v>0</v>
      </c>
      <c r="BI94" s="167">
        <f t="shared" si="8"/>
        <v>0</v>
      </c>
      <c r="BJ94" s="14" t="s">
        <v>79</v>
      </c>
      <c r="BK94" s="167">
        <f t="shared" si="9"/>
        <v>0</v>
      </c>
      <c r="BL94" s="14" t="s">
        <v>197</v>
      </c>
      <c r="BM94" s="166" t="s">
        <v>315</v>
      </c>
    </row>
    <row r="95" spans="1:65" s="2" customFormat="1" ht="24" customHeight="1">
      <c r="A95" s="31"/>
      <c r="B95" s="32"/>
      <c r="C95" s="154" t="s">
        <v>199</v>
      </c>
      <c r="D95" s="154" t="s">
        <v>135</v>
      </c>
      <c r="E95" s="155" t="s">
        <v>218</v>
      </c>
      <c r="F95" s="156" t="s">
        <v>219</v>
      </c>
      <c r="G95" s="157" t="s">
        <v>138</v>
      </c>
      <c r="H95" s="158">
        <v>2</v>
      </c>
      <c r="I95" s="159"/>
      <c r="J95" s="160">
        <f t="shared" si="0"/>
        <v>0</v>
      </c>
      <c r="K95" s="156" t="s">
        <v>139</v>
      </c>
      <c r="L95" s="161"/>
      <c r="M95" s="162" t="s">
        <v>19</v>
      </c>
      <c r="N95" s="163" t="s">
        <v>42</v>
      </c>
      <c r="O95" s="61"/>
      <c r="P95" s="164">
        <f t="shared" si="1"/>
        <v>0</v>
      </c>
      <c r="Q95" s="164">
        <v>0</v>
      </c>
      <c r="R95" s="164">
        <f t="shared" si="2"/>
        <v>0</v>
      </c>
      <c r="S95" s="164">
        <v>0</v>
      </c>
      <c r="T95" s="165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66" t="s">
        <v>197</v>
      </c>
      <c r="AT95" s="166" t="s">
        <v>135</v>
      </c>
      <c r="AU95" s="166" t="s">
        <v>71</v>
      </c>
      <c r="AY95" s="14" t="s">
        <v>141</v>
      </c>
      <c r="BE95" s="167">
        <f t="shared" si="4"/>
        <v>0</v>
      </c>
      <c r="BF95" s="167">
        <f t="shared" si="5"/>
        <v>0</v>
      </c>
      <c r="BG95" s="167">
        <f t="shared" si="6"/>
        <v>0</v>
      </c>
      <c r="BH95" s="167">
        <f t="shared" si="7"/>
        <v>0</v>
      </c>
      <c r="BI95" s="167">
        <f t="shared" si="8"/>
        <v>0</v>
      </c>
      <c r="BJ95" s="14" t="s">
        <v>79</v>
      </c>
      <c r="BK95" s="167">
        <f t="shared" si="9"/>
        <v>0</v>
      </c>
      <c r="BL95" s="14" t="s">
        <v>197</v>
      </c>
      <c r="BM95" s="166" t="s">
        <v>316</v>
      </c>
    </row>
    <row r="96" spans="1:65" s="2" customFormat="1" ht="24" customHeight="1">
      <c r="A96" s="31"/>
      <c r="B96" s="32"/>
      <c r="C96" s="168" t="s">
        <v>204</v>
      </c>
      <c r="D96" s="168" t="s">
        <v>191</v>
      </c>
      <c r="E96" s="169" t="s">
        <v>317</v>
      </c>
      <c r="F96" s="170" t="s">
        <v>318</v>
      </c>
      <c r="G96" s="171" t="s">
        <v>188</v>
      </c>
      <c r="H96" s="172">
        <v>20</v>
      </c>
      <c r="I96" s="173"/>
      <c r="J96" s="174">
        <f t="shared" si="0"/>
        <v>0</v>
      </c>
      <c r="K96" s="170" t="s">
        <v>139</v>
      </c>
      <c r="L96" s="36"/>
      <c r="M96" s="175" t="s">
        <v>19</v>
      </c>
      <c r="N96" s="176" t="s">
        <v>42</v>
      </c>
      <c r="O96" s="61"/>
      <c r="P96" s="164">
        <f t="shared" si="1"/>
        <v>0</v>
      </c>
      <c r="Q96" s="164">
        <v>0</v>
      </c>
      <c r="R96" s="164">
        <f t="shared" si="2"/>
        <v>0</v>
      </c>
      <c r="S96" s="164">
        <v>0</v>
      </c>
      <c r="T96" s="165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66" t="s">
        <v>202</v>
      </c>
      <c r="AT96" s="166" t="s">
        <v>191</v>
      </c>
      <c r="AU96" s="166" t="s">
        <v>71</v>
      </c>
      <c r="AY96" s="14" t="s">
        <v>141</v>
      </c>
      <c r="BE96" s="167">
        <f t="shared" si="4"/>
        <v>0</v>
      </c>
      <c r="BF96" s="167">
        <f t="shared" si="5"/>
        <v>0</v>
      </c>
      <c r="BG96" s="167">
        <f t="shared" si="6"/>
        <v>0</v>
      </c>
      <c r="BH96" s="167">
        <f t="shared" si="7"/>
        <v>0</v>
      </c>
      <c r="BI96" s="167">
        <f t="shared" si="8"/>
        <v>0</v>
      </c>
      <c r="BJ96" s="14" t="s">
        <v>79</v>
      </c>
      <c r="BK96" s="167">
        <f t="shared" si="9"/>
        <v>0</v>
      </c>
      <c r="BL96" s="14" t="s">
        <v>202</v>
      </c>
      <c r="BM96" s="166" t="s">
        <v>319</v>
      </c>
    </row>
    <row r="97" spans="1:65" s="2" customFormat="1" ht="24" customHeight="1">
      <c r="A97" s="31"/>
      <c r="B97" s="32"/>
      <c r="C97" s="154" t="s">
        <v>209</v>
      </c>
      <c r="D97" s="154" t="s">
        <v>135</v>
      </c>
      <c r="E97" s="155" t="s">
        <v>320</v>
      </c>
      <c r="F97" s="156" t="s">
        <v>321</v>
      </c>
      <c r="G97" s="157" t="s">
        <v>188</v>
      </c>
      <c r="H97" s="158">
        <v>20</v>
      </c>
      <c r="I97" s="159"/>
      <c r="J97" s="160">
        <f t="shared" si="0"/>
        <v>0</v>
      </c>
      <c r="K97" s="156" t="s">
        <v>139</v>
      </c>
      <c r="L97" s="161"/>
      <c r="M97" s="162" t="s">
        <v>19</v>
      </c>
      <c r="N97" s="163" t="s">
        <v>42</v>
      </c>
      <c r="O97" s="61"/>
      <c r="P97" s="164">
        <f t="shared" si="1"/>
        <v>0</v>
      </c>
      <c r="Q97" s="164">
        <v>0</v>
      </c>
      <c r="R97" s="164">
        <f t="shared" si="2"/>
        <v>0</v>
      </c>
      <c r="S97" s="164">
        <v>0</v>
      </c>
      <c r="T97" s="165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66" t="s">
        <v>197</v>
      </c>
      <c r="AT97" s="166" t="s">
        <v>135</v>
      </c>
      <c r="AU97" s="166" t="s">
        <v>71</v>
      </c>
      <c r="AY97" s="14" t="s">
        <v>141</v>
      </c>
      <c r="BE97" s="167">
        <f t="shared" si="4"/>
        <v>0</v>
      </c>
      <c r="BF97" s="167">
        <f t="shared" si="5"/>
        <v>0</v>
      </c>
      <c r="BG97" s="167">
        <f t="shared" si="6"/>
        <v>0</v>
      </c>
      <c r="BH97" s="167">
        <f t="shared" si="7"/>
        <v>0</v>
      </c>
      <c r="BI97" s="167">
        <f t="shared" si="8"/>
        <v>0</v>
      </c>
      <c r="BJ97" s="14" t="s">
        <v>79</v>
      </c>
      <c r="BK97" s="167">
        <f t="shared" si="9"/>
        <v>0</v>
      </c>
      <c r="BL97" s="14" t="s">
        <v>197</v>
      </c>
      <c r="BM97" s="166" t="s">
        <v>322</v>
      </c>
    </row>
    <row r="98" spans="1:65" s="2" customFormat="1" ht="24" customHeight="1">
      <c r="A98" s="31"/>
      <c r="B98" s="32"/>
      <c r="C98" s="154" t="s">
        <v>213</v>
      </c>
      <c r="D98" s="154" t="s">
        <v>135</v>
      </c>
      <c r="E98" s="155" t="s">
        <v>221</v>
      </c>
      <c r="F98" s="156" t="s">
        <v>222</v>
      </c>
      <c r="G98" s="157" t="s">
        <v>138</v>
      </c>
      <c r="H98" s="158">
        <v>1</v>
      </c>
      <c r="I98" s="159"/>
      <c r="J98" s="160">
        <f t="shared" si="0"/>
        <v>0</v>
      </c>
      <c r="K98" s="156" t="s">
        <v>139</v>
      </c>
      <c r="L98" s="161"/>
      <c r="M98" s="162" t="s">
        <v>19</v>
      </c>
      <c r="N98" s="163" t="s">
        <v>42</v>
      </c>
      <c r="O98" s="61"/>
      <c r="P98" s="164">
        <f t="shared" si="1"/>
        <v>0</v>
      </c>
      <c r="Q98" s="164">
        <v>0</v>
      </c>
      <c r="R98" s="164">
        <f t="shared" si="2"/>
        <v>0</v>
      </c>
      <c r="S98" s="164">
        <v>0</v>
      </c>
      <c r="T98" s="165">
        <f t="shared" si="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66" t="s">
        <v>197</v>
      </c>
      <c r="AT98" s="166" t="s">
        <v>135</v>
      </c>
      <c r="AU98" s="166" t="s">
        <v>71</v>
      </c>
      <c r="AY98" s="14" t="s">
        <v>141</v>
      </c>
      <c r="BE98" s="167">
        <f t="shared" si="4"/>
        <v>0</v>
      </c>
      <c r="BF98" s="167">
        <f t="shared" si="5"/>
        <v>0</v>
      </c>
      <c r="BG98" s="167">
        <f t="shared" si="6"/>
        <v>0</v>
      </c>
      <c r="BH98" s="167">
        <f t="shared" si="7"/>
        <v>0</v>
      </c>
      <c r="BI98" s="167">
        <f t="shared" si="8"/>
        <v>0</v>
      </c>
      <c r="BJ98" s="14" t="s">
        <v>79</v>
      </c>
      <c r="BK98" s="167">
        <f t="shared" si="9"/>
        <v>0</v>
      </c>
      <c r="BL98" s="14" t="s">
        <v>197</v>
      </c>
      <c r="BM98" s="166" t="s">
        <v>323</v>
      </c>
    </row>
    <row r="99" spans="1:65" s="2" customFormat="1" ht="24" customHeight="1">
      <c r="A99" s="31"/>
      <c r="B99" s="32"/>
      <c r="C99" s="168" t="s">
        <v>217</v>
      </c>
      <c r="D99" s="168" t="s">
        <v>191</v>
      </c>
      <c r="E99" s="169" t="s">
        <v>225</v>
      </c>
      <c r="F99" s="170" t="s">
        <v>226</v>
      </c>
      <c r="G99" s="171" t="s">
        <v>138</v>
      </c>
      <c r="H99" s="172">
        <v>1</v>
      </c>
      <c r="I99" s="173"/>
      <c r="J99" s="174">
        <f t="shared" si="0"/>
        <v>0</v>
      </c>
      <c r="K99" s="170" t="s">
        <v>139</v>
      </c>
      <c r="L99" s="36"/>
      <c r="M99" s="175" t="s">
        <v>19</v>
      </c>
      <c r="N99" s="176" t="s">
        <v>42</v>
      </c>
      <c r="O99" s="61"/>
      <c r="P99" s="164">
        <f t="shared" si="1"/>
        <v>0</v>
      </c>
      <c r="Q99" s="164">
        <v>0</v>
      </c>
      <c r="R99" s="164">
        <f t="shared" si="2"/>
        <v>0</v>
      </c>
      <c r="S99" s="164">
        <v>0</v>
      </c>
      <c r="T99" s="165">
        <f t="shared" si="3"/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66" t="s">
        <v>202</v>
      </c>
      <c r="AT99" s="166" t="s">
        <v>191</v>
      </c>
      <c r="AU99" s="166" t="s">
        <v>71</v>
      </c>
      <c r="AY99" s="14" t="s">
        <v>141</v>
      </c>
      <c r="BE99" s="167">
        <f t="shared" si="4"/>
        <v>0</v>
      </c>
      <c r="BF99" s="167">
        <f t="shared" si="5"/>
        <v>0</v>
      </c>
      <c r="BG99" s="167">
        <f t="shared" si="6"/>
        <v>0</v>
      </c>
      <c r="BH99" s="167">
        <f t="shared" si="7"/>
        <v>0</v>
      </c>
      <c r="BI99" s="167">
        <f t="shared" si="8"/>
        <v>0</v>
      </c>
      <c r="BJ99" s="14" t="s">
        <v>79</v>
      </c>
      <c r="BK99" s="167">
        <f t="shared" si="9"/>
        <v>0</v>
      </c>
      <c r="BL99" s="14" t="s">
        <v>202</v>
      </c>
      <c r="BM99" s="166" t="s">
        <v>324</v>
      </c>
    </row>
    <row r="100" spans="1:65" s="2" customFormat="1" ht="24" customHeight="1">
      <c r="A100" s="31"/>
      <c r="B100" s="32"/>
      <c r="C100" s="168" t="s">
        <v>7</v>
      </c>
      <c r="D100" s="168" t="s">
        <v>191</v>
      </c>
      <c r="E100" s="169" t="s">
        <v>229</v>
      </c>
      <c r="F100" s="170" t="s">
        <v>230</v>
      </c>
      <c r="G100" s="171" t="s">
        <v>138</v>
      </c>
      <c r="H100" s="172">
        <v>1</v>
      </c>
      <c r="I100" s="173"/>
      <c r="J100" s="174">
        <f t="shared" si="0"/>
        <v>0</v>
      </c>
      <c r="K100" s="170" t="s">
        <v>139</v>
      </c>
      <c r="L100" s="36"/>
      <c r="M100" s="175" t="s">
        <v>19</v>
      </c>
      <c r="N100" s="176" t="s">
        <v>42</v>
      </c>
      <c r="O100" s="61"/>
      <c r="P100" s="164">
        <f t="shared" si="1"/>
        <v>0</v>
      </c>
      <c r="Q100" s="164">
        <v>0</v>
      </c>
      <c r="R100" s="164">
        <f t="shared" si="2"/>
        <v>0</v>
      </c>
      <c r="S100" s="164">
        <v>0</v>
      </c>
      <c r="T100" s="165">
        <f t="shared" si="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66" t="s">
        <v>202</v>
      </c>
      <c r="AT100" s="166" t="s">
        <v>191</v>
      </c>
      <c r="AU100" s="166" t="s">
        <v>71</v>
      </c>
      <c r="AY100" s="14" t="s">
        <v>141</v>
      </c>
      <c r="BE100" s="167">
        <f t="shared" si="4"/>
        <v>0</v>
      </c>
      <c r="BF100" s="167">
        <f t="shared" si="5"/>
        <v>0</v>
      </c>
      <c r="BG100" s="167">
        <f t="shared" si="6"/>
        <v>0</v>
      </c>
      <c r="BH100" s="167">
        <f t="shared" si="7"/>
        <v>0</v>
      </c>
      <c r="BI100" s="167">
        <f t="shared" si="8"/>
        <v>0</v>
      </c>
      <c r="BJ100" s="14" t="s">
        <v>79</v>
      </c>
      <c r="BK100" s="167">
        <f t="shared" si="9"/>
        <v>0</v>
      </c>
      <c r="BL100" s="14" t="s">
        <v>202</v>
      </c>
      <c r="BM100" s="166" t="s">
        <v>325</v>
      </c>
    </row>
    <row r="101" spans="1:65" s="2" customFormat="1" ht="24" customHeight="1">
      <c r="A101" s="31"/>
      <c r="B101" s="32"/>
      <c r="C101" s="168" t="s">
        <v>224</v>
      </c>
      <c r="D101" s="168" t="s">
        <v>191</v>
      </c>
      <c r="E101" s="169" t="s">
        <v>233</v>
      </c>
      <c r="F101" s="170" t="s">
        <v>234</v>
      </c>
      <c r="G101" s="171" t="s">
        <v>138</v>
      </c>
      <c r="H101" s="172">
        <v>1</v>
      </c>
      <c r="I101" s="173"/>
      <c r="J101" s="174">
        <f t="shared" si="0"/>
        <v>0</v>
      </c>
      <c r="K101" s="170" t="s">
        <v>139</v>
      </c>
      <c r="L101" s="36"/>
      <c r="M101" s="175" t="s">
        <v>19</v>
      </c>
      <c r="N101" s="176" t="s">
        <v>42</v>
      </c>
      <c r="O101" s="61"/>
      <c r="P101" s="164">
        <f t="shared" si="1"/>
        <v>0</v>
      </c>
      <c r="Q101" s="164">
        <v>0</v>
      </c>
      <c r="R101" s="164">
        <f t="shared" si="2"/>
        <v>0</v>
      </c>
      <c r="S101" s="164">
        <v>0</v>
      </c>
      <c r="T101" s="165">
        <f t="shared" si="3"/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66" t="s">
        <v>202</v>
      </c>
      <c r="AT101" s="166" t="s">
        <v>191</v>
      </c>
      <c r="AU101" s="166" t="s">
        <v>71</v>
      </c>
      <c r="AY101" s="14" t="s">
        <v>141</v>
      </c>
      <c r="BE101" s="167">
        <f t="shared" si="4"/>
        <v>0</v>
      </c>
      <c r="BF101" s="167">
        <f t="shared" si="5"/>
        <v>0</v>
      </c>
      <c r="BG101" s="167">
        <f t="shared" si="6"/>
        <v>0</v>
      </c>
      <c r="BH101" s="167">
        <f t="shared" si="7"/>
        <v>0</v>
      </c>
      <c r="BI101" s="167">
        <f t="shared" si="8"/>
        <v>0</v>
      </c>
      <c r="BJ101" s="14" t="s">
        <v>79</v>
      </c>
      <c r="BK101" s="167">
        <f t="shared" si="9"/>
        <v>0</v>
      </c>
      <c r="BL101" s="14" t="s">
        <v>202</v>
      </c>
      <c r="BM101" s="166" t="s">
        <v>326</v>
      </c>
    </row>
    <row r="102" spans="1:65" s="2" customFormat="1" ht="24" customHeight="1">
      <c r="A102" s="31"/>
      <c r="B102" s="32"/>
      <c r="C102" s="168" t="s">
        <v>228</v>
      </c>
      <c r="D102" s="168" t="s">
        <v>191</v>
      </c>
      <c r="E102" s="169" t="s">
        <v>237</v>
      </c>
      <c r="F102" s="170" t="s">
        <v>238</v>
      </c>
      <c r="G102" s="171" t="s">
        <v>138</v>
      </c>
      <c r="H102" s="172">
        <v>1</v>
      </c>
      <c r="I102" s="173"/>
      <c r="J102" s="174">
        <f t="shared" si="0"/>
        <v>0</v>
      </c>
      <c r="K102" s="170" t="s">
        <v>139</v>
      </c>
      <c r="L102" s="36"/>
      <c r="M102" s="175" t="s">
        <v>19</v>
      </c>
      <c r="N102" s="176" t="s">
        <v>42</v>
      </c>
      <c r="O102" s="61"/>
      <c r="P102" s="164">
        <f t="shared" si="1"/>
        <v>0</v>
      </c>
      <c r="Q102" s="164">
        <v>0</v>
      </c>
      <c r="R102" s="164">
        <f t="shared" si="2"/>
        <v>0</v>
      </c>
      <c r="S102" s="164">
        <v>0</v>
      </c>
      <c r="T102" s="165">
        <f t="shared" si="3"/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66" t="s">
        <v>202</v>
      </c>
      <c r="AT102" s="166" t="s">
        <v>191</v>
      </c>
      <c r="AU102" s="166" t="s">
        <v>71</v>
      </c>
      <c r="AY102" s="14" t="s">
        <v>141</v>
      </c>
      <c r="BE102" s="167">
        <f t="shared" si="4"/>
        <v>0</v>
      </c>
      <c r="BF102" s="167">
        <f t="shared" si="5"/>
        <v>0</v>
      </c>
      <c r="BG102" s="167">
        <f t="shared" si="6"/>
        <v>0</v>
      </c>
      <c r="BH102" s="167">
        <f t="shared" si="7"/>
        <v>0</v>
      </c>
      <c r="BI102" s="167">
        <f t="shared" si="8"/>
        <v>0</v>
      </c>
      <c r="BJ102" s="14" t="s">
        <v>79</v>
      </c>
      <c r="BK102" s="167">
        <f t="shared" si="9"/>
        <v>0</v>
      </c>
      <c r="BL102" s="14" t="s">
        <v>202</v>
      </c>
      <c r="BM102" s="166" t="s">
        <v>327</v>
      </c>
    </row>
    <row r="103" spans="1:65" s="2" customFormat="1" ht="24" customHeight="1">
      <c r="A103" s="31"/>
      <c r="B103" s="32"/>
      <c r="C103" s="168" t="s">
        <v>232</v>
      </c>
      <c r="D103" s="168" t="s">
        <v>191</v>
      </c>
      <c r="E103" s="169" t="s">
        <v>241</v>
      </c>
      <c r="F103" s="170" t="s">
        <v>242</v>
      </c>
      <c r="G103" s="171" t="s">
        <v>138</v>
      </c>
      <c r="H103" s="172">
        <v>1</v>
      </c>
      <c r="I103" s="173"/>
      <c r="J103" s="174">
        <f t="shared" si="0"/>
        <v>0</v>
      </c>
      <c r="K103" s="170" t="s">
        <v>139</v>
      </c>
      <c r="L103" s="36"/>
      <c r="M103" s="175" t="s">
        <v>19</v>
      </c>
      <c r="N103" s="176" t="s">
        <v>42</v>
      </c>
      <c r="O103" s="61"/>
      <c r="P103" s="164">
        <f t="shared" si="1"/>
        <v>0</v>
      </c>
      <c r="Q103" s="164">
        <v>0</v>
      </c>
      <c r="R103" s="164">
        <f t="shared" si="2"/>
        <v>0</v>
      </c>
      <c r="S103" s="164">
        <v>0</v>
      </c>
      <c r="T103" s="165">
        <f t="shared" si="3"/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66" t="s">
        <v>202</v>
      </c>
      <c r="AT103" s="166" t="s">
        <v>191</v>
      </c>
      <c r="AU103" s="166" t="s">
        <v>71</v>
      </c>
      <c r="AY103" s="14" t="s">
        <v>141</v>
      </c>
      <c r="BE103" s="167">
        <f t="shared" si="4"/>
        <v>0</v>
      </c>
      <c r="BF103" s="167">
        <f t="shared" si="5"/>
        <v>0</v>
      </c>
      <c r="BG103" s="167">
        <f t="shared" si="6"/>
        <v>0</v>
      </c>
      <c r="BH103" s="167">
        <f t="shared" si="7"/>
        <v>0</v>
      </c>
      <c r="BI103" s="167">
        <f t="shared" si="8"/>
        <v>0</v>
      </c>
      <c r="BJ103" s="14" t="s">
        <v>79</v>
      </c>
      <c r="BK103" s="167">
        <f t="shared" si="9"/>
        <v>0</v>
      </c>
      <c r="BL103" s="14" t="s">
        <v>202</v>
      </c>
      <c r="BM103" s="166" t="s">
        <v>328</v>
      </c>
    </row>
    <row r="104" spans="1:65" s="2" customFormat="1" ht="24" customHeight="1">
      <c r="A104" s="31"/>
      <c r="B104" s="32"/>
      <c r="C104" s="168" t="s">
        <v>236</v>
      </c>
      <c r="D104" s="168" t="s">
        <v>191</v>
      </c>
      <c r="E104" s="169" t="s">
        <v>245</v>
      </c>
      <c r="F104" s="170" t="s">
        <v>246</v>
      </c>
      <c r="G104" s="171" t="s">
        <v>138</v>
      </c>
      <c r="H104" s="172">
        <v>1</v>
      </c>
      <c r="I104" s="173"/>
      <c r="J104" s="174">
        <f t="shared" si="0"/>
        <v>0</v>
      </c>
      <c r="K104" s="170" t="s">
        <v>139</v>
      </c>
      <c r="L104" s="36"/>
      <c r="M104" s="175" t="s">
        <v>19</v>
      </c>
      <c r="N104" s="176" t="s">
        <v>42</v>
      </c>
      <c r="O104" s="61"/>
      <c r="P104" s="164">
        <f t="shared" si="1"/>
        <v>0</v>
      </c>
      <c r="Q104" s="164">
        <v>0</v>
      </c>
      <c r="R104" s="164">
        <f t="shared" si="2"/>
        <v>0</v>
      </c>
      <c r="S104" s="164">
        <v>0</v>
      </c>
      <c r="T104" s="165">
        <f t="shared" si="3"/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66" t="s">
        <v>202</v>
      </c>
      <c r="AT104" s="166" t="s">
        <v>191</v>
      </c>
      <c r="AU104" s="166" t="s">
        <v>71</v>
      </c>
      <c r="AY104" s="14" t="s">
        <v>141</v>
      </c>
      <c r="BE104" s="167">
        <f t="shared" si="4"/>
        <v>0</v>
      </c>
      <c r="BF104" s="167">
        <f t="shared" si="5"/>
        <v>0</v>
      </c>
      <c r="BG104" s="167">
        <f t="shared" si="6"/>
        <v>0</v>
      </c>
      <c r="BH104" s="167">
        <f t="shared" si="7"/>
        <v>0</v>
      </c>
      <c r="BI104" s="167">
        <f t="shared" si="8"/>
        <v>0</v>
      </c>
      <c r="BJ104" s="14" t="s">
        <v>79</v>
      </c>
      <c r="BK104" s="167">
        <f t="shared" si="9"/>
        <v>0</v>
      </c>
      <c r="BL104" s="14" t="s">
        <v>202</v>
      </c>
      <c r="BM104" s="166" t="s">
        <v>329</v>
      </c>
    </row>
    <row r="105" spans="1:65" s="2" customFormat="1" ht="24" customHeight="1">
      <c r="A105" s="31"/>
      <c r="B105" s="32"/>
      <c r="C105" s="154" t="s">
        <v>240</v>
      </c>
      <c r="D105" s="154" t="s">
        <v>135</v>
      </c>
      <c r="E105" s="155" t="s">
        <v>249</v>
      </c>
      <c r="F105" s="156" t="s">
        <v>250</v>
      </c>
      <c r="G105" s="157" t="s">
        <v>138</v>
      </c>
      <c r="H105" s="158">
        <v>1</v>
      </c>
      <c r="I105" s="159"/>
      <c r="J105" s="160">
        <f t="shared" si="0"/>
        <v>0</v>
      </c>
      <c r="K105" s="156" t="s">
        <v>139</v>
      </c>
      <c r="L105" s="161"/>
      <c r="M105" s="162" t="s">
        <v>19</v>
      </c>
      <c r="N105" s="163" t="s">
        <v>42</v>
      </c>
      <c r="O105" s="61"/>
      <c r="P105" s="164">
        <f t="shared" si="1"/>
        <v>0</v>
      </c>
      <c r="Q105" s="164">
        <v>0</v>
      </c>
      <c r="R105" s="164">
        <f t="shared" si="2"/>
        <v>0</v>
      </c>
      <c r="S105" s="164">
        <v>0</v>
      </c>
      <c r="T105" s="165">
        <f t="shared" si="3"/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66" t="s">
        <v>197</v>
      </c>
      <c r="AT105" s="166" t="s">
        <v>135</v>
      </c>
      <c r="AU105" s="166" t="s">
        <v>71</v>
      </c>
      <c r="AY105" s="14" t="s">
        <v>141</v>
      </c>
      <c r="BE105" s="167">
        <f t="shared" si="4"/>
        <v>0</v>
      </c>
      <c r="BF105" s="167">
        <f t="shared" si="5"/>
        <v>0</v>
      </c>
      <c r="BG105" s="167">
        <f t="shared" si="6"/>
        <v>0</v>
      </c>
      <c r="BH105" s="167">
        <f t="shared" si="7"/>
        <v>0</v>
      </c>
      <c r="BI105" s="167">
        <f t="shared" si="8"/>
        <v>0</v>
      </c>
      <c r="BJ105" s="14" t="s">
        <v>79</v>
      </c>
      <c r="BK105" s="167">
        <f t="shared" si="9"/>
        <v>0</v>
      </c>
      <c r="BL105" s="14" t="s">
        <v>197</v>
      </c>
      <c r="BM105" s="166" t="s">
        <v>330</v>
      </c>
    </row>
    <row r="106" spans="1:65" s="2" customFormat="1" ht="24" customHeight="1">
      <c r="A106" s="31"/>
      <c r="B106" s="32"/>
      <c r="C106" s="168" t="s">
        <v>244</v>
      </c>
      <c r="D106" s="168" t="s">
        <v>191</v>
      </c>
      <c r="E106" s="169" t="s">
        <v>253</v>
      </c>
      <c r="F106" s="170" t="s">
        <v>254</v>
      </c>
      <c r="G106" s="171" t="s">
        <v>138</v>
      </c>
      <c r="H106" s="172">
        <v>1</v>
      </c>
      <c r="I106" s="173"/>
      <c r="J106" s="174">
        <f t="shared" si="0"/>
        <v>0</v>
      </c>
      <c r="K106" s="170" t="s">
        <v>139</v>
      </c>
      <c r="L106" s="36"/>
      <c r="M106" s="175" t="s">
        <v>19</v>
      </c>
      <c r="N106" s="176" t="s">
        <v>42</v>
      </c>
      <c r="O106" s="61"/>
      <c r="P106" s="164">
        <f t="shared" si="1"/>
        <v>0</v>
      </c>
      <c r="Q106" s="164">
        <v>0</v>
      </c>
      <c r="R106" s="164">
        <f t="shared" si="2"/>
        <v>0</v>
      </c>
      <c r="S106" s="164">
        <v>0</v>
      </c>
      <c r="T106" s="165">
        <f t="shared" si="3"/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66" t="s">
        <v>202</v>
      </c>
      <c r="AT106" s="166" t="s">
        <v>191</v>
      </c>
      <c r="AU106" s="166" t="s">
        <v>71</v>
      </c>
      <c r="AY106" s="14" t="s">
        <v>141</v>
      </c>
      <c r="BE106" s="167">
        <f t="shared" si="4"/>
        <v>0</v>
      </c>
      <c r="BF106" s="167">
        <f t="shared" si="5"/>
        <v>0</v>
      </c>
      <c r="BG106" s="167">
        <f t="shared" si="6"/>
        <v>0</v>
      </c>
      <c r="BH106" s="167">
        <f t="shared" si="7"/>
        <v>0</v>
      </c>
      <c r="BI106" s="167">
        <f t="shared" si="8"/>
        <v>0</v>
      </c>
      <c r="BJ106" s="14" t="s">
        <v>79</v>
      </c>
      <c r="BK106" s="167">
        <f t="shared" si="9"/>
        <v>0</v>
      </c>
      <c r="BL106" s="14" t="s">
        <v>202</v>
      </c>
      <c r="BM106" s="166" t="s">
        <v>331</v>
      </c>
    </row>
    <row r="107" spans="1:65" s="2" customFormat="1" ht="24" customHeight="1">
      <c r="A107" s="31"/>
      <c r="B107" s="32"/>
      <c r="C107" s="168" t="s">
        <v>248</v>
      </c>
      <c r="D107" s="168" t="s">
        <v>191</v>
      </c>
      <c r="E107" s="169" t="s">
        <v>257</v>
      </c>
      <c r="F107" s="170" t="s">
        <v>258</v>
      </c>
      <c r="G107" s="171" t="s">
        <v>138</v>
      </c>
      <c r="H107" s="172">
        <v>1</v>
      </c>
      <c r="I107" s="173"/>
      <c r="J107" s="174">
        <f t="shared" si="0"/>
        <v>0</v>
      </c>
      <c r="K107" s="170" t="s">
        <v>139</v>
      </c>
      <c r="L107" s="36"/>
      <c r="M107" s="175" t="s">
        <v>19</v>
      </c>
      <c r="N107" s="176" t="s">
        <v>42</v>
      </c>
      <c r="O107" s="61"/>
      <c r="P107" s="164">
        <f t="shared" si="1"/>
        <v>0</v>
      </c>
      <c r="Q107" s="164">
        <v>0</v>
      </c>
      <c r="R107" s="164">
        <f t="shared" si="2"/>
        <v>0</v>
      </c>
      <c r="S107" s="164">
        <v>0</v>
      </c>
      <c r="T107" s="165">
        <f t="shared" si="3"/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66" t="s">
        <v>202</v>
      </c>
      <c r="AT107" s="166" t="s">
        <v>191</v>
      </c>
      <c r="AU107" s="166" t="s">
        <v>71</v>
      </c>
      <c r="AY107" s="14" t="s">
        <v>141</v>
      </c>
      <c r="BE107" s="167">
        <f t="shared" si="4"/>
        <v>0</v>
      </c>
      <c r="BF107" s="167">
        <f t="shared" si="5"/>
        <v>0</v>
      </c>
      <c r="BG107" s="167">
        <f t="shared" si="6"/>
        <v>0</v>
      </c>
      <c r="BH107" s="167">
        <f t="shared" si="7"/>
        <v>0</v>
      </c>
      <c r="BI107" s="167">
        <f t="shared" si="8"/>
        <v>0</v>
      </c>
      <c r="BJ107" s="14" t="s">
        <v>79</v>
      </c>
      <c r="BK107" s="167">
        <f t="shared" si="9"/>
        <v>0</v>
      </c>
      <c r="BL107" s="14" t="s">
        <v>202</v>
      </c>
      <c r="BM107" s="166" t="s">
        <v>332</v>
      </c>
    </row>
    <row r="108" spans="1:65" s="2" customFormat="1" ht="60" customHeight="1">
      <c r="A108" s="31"/>
      <c r="B108" s="32"/>
      <c r="C108" s="168" t="s">
        <v>252</v>
      </c>
      <c r="D108" s="168" t="s">
        <v>191</v>
      </c>
      <c r="E108" s="169" t="s">
        <v>261</v>
      </c>
      <c r="F108" s="170" t="s">
        <v>262</v>
      </c>
      <c r="G108" s="171" t="s">
        <v>138</v>
      </c>
      <c r="H108" s="172">
        <v>1</v>
      </c>
      <c r="I108" s="173"/>
      <c r="J108" s="174">
        <f t="shared" si="0"/>
        <v>0</v>
      </c>
      <c r="K108" s="170" t="s">
        <v>139</v>
      </c>
      <c r="L108" s="36"/>
      <c r="M108" s="175" t="s">
        <v>19</v>
      </c>
      <c r="N108" s="176" t="s">
        <v>42</v>
      </c>
      <c r="O108" s="61"/>
      <c r="P108" s="164">
        <f t="shared" si="1"/>
        <v>0</v>
      </c>
      <c r="Q108" s="164">
        <v>0</v>
      </c>
      <c r="R108" s="164">
        <f t="shared" si="2"/>
        <v>0</v>
      </c>
      <c r="S108" s="164">
        <v>0</v>
      </c>
      <c r="T108" s="165">
        <f t="shared" si="3"/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66" t="s">
        <v>202</v>
      </c>
      <c r="AT108" s="166" t="s">
        <v>191</v>
      </c>
      <c r="AU108" s="166" t="s">
        <v>71</v>
      </c>
      <c r="AY108" s="14" t="s">
        <v>141</v>
      </c>
      <c r="BE108" s="167">
        <f t="shared" si="4"/>
        <v>0</v>
      </c>
      <c r="BF108" s="167">
        <f t="shared" si="5"/>
        <v>0</v>
      </c>
      <c r="BG108" s="167">
        <f t="shared" si="6"/>
        <v>0</v>
      </c>
      <c r="BH108" s="167">
        <f t="shared" si="7"/>
        <v>0</v>
      </c>
      <c r="BI108" s="167">
        <f t="shared" si="8"/>
        <v>0</v>
      </c>
      <c r="BJ108" s="14" t="s">
        <v>79</v>
      </c>
      <c r="BK108" s="167">
        <f t="shared" si="9"/>
        <v>0</v>
      </c>
      <c r="BL108" s="14" t="s">
        <v>202</v>
      </c>
      <c r="BM108" s="166" t="s">
        <v>333</v>
      </c>
    </row>
    <row r="109" spans="1:65" s="2" customFormat="1" ht="24" customHeight="1">
      <c r="A109" s="31"/>
      <c r="B109" s="32"/>
      <c r="C109" s="168" t="s">
        <v>256</v>
      </c>
      <c r="D109" s="168" t="s">
        <v>191</v>
      </c>
      <c r="E109" s="169" t="s">
        <v>265</v>
      </c>
      <c r="F109" s="170" t="s">
        <v>266</v>
      </c>
      <c r="G109" s="171" t="s">
        <v>138</v>
      </c>
      <c r="H109" s="172">
        <v>1</v>
      </c>
      <c r="I109" s="173"/>
      <c r="J109" s="174">
        <f t="shared" si="0"/>
        <v>0</v>
      </c>
      <c r="K109" s="170" t="s">
        <v>139</v>
      </c>
      <c r="L109" s="36"/>
      <c r="M109" s="175" t="s">
        <v>19</v>
      </c>
      <c r="N109" s="176" t="s">
        <v>42</v>
      </c>
      <c r="O109" s="61"/>
      <c r="P109" s="164">
        <f t="shared" si="1"/>
        <v>0</v>
      </c>
      <c r="Q109" s="164">
        <v>0</v>
      </c>
      <c r="R109" s="164">
        <f t="shared" si="2"/>
        <v>0</v>
      </c>
      <c r="S109" s="164">
        <v>0</v>
      </c>
      <c r="T109" s="165">
        <f t="shared" si="3"/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66" t="s">
        <v>202</v>
      </c>
      <c r="AT109" s="166" t="s">
        <v>191</v>
      </c>
      <c r="AU109" s="166" t="s">
        <v>71</v>
      </c>
      <c r="AY109" s="14" t="s">
        <v>141</v>
      </c>
      <c r="BE109" s="167">
        <f t="shared" si="4"/>
        <v>0</v>
      </c>
      <c r="BF109" s="167">
        <f t="shared" si="5"/>
        <v>0</v>
      </c>
      <c r="BG109" s="167">
        <f t="shared" si="6"/>
        <v>0</v>
      </c>
      <c r="BH109" s="167">
        <f t="shared" si="7"/>
        <v>0</v>
      </c>
      <c r="BI109" s="167">
        <f t="shared" si="8"/>
        <v>0</v>
      </c>
      <c r="BJ109" s="14" t="s">
        <v>79</v>
      </c>
      <c r="BK109" s="167">
        <f t="shared" si="9"/>
        <v>0</v>
      </c>
      <c r="BL109" s="14" t="s">
        <v>202</v>
      </c>
      <c r="BM109" s="166" t="s">
        <v>334</v>
      </c>
    </row>
    <row r="110" spans="1:65" s="2" customFormat="1" ht="24" customHeight="1">
      <c r="A110" s="31"/>
      <c r="B110" s="32"/>
      <c r="C110" s="168" t="s">
        <v>260</v>
      </c>
      <c r="D110" s="168" t="s">
        <v>191</v>
      </c>
      <c r="E110" s="169" t="s">
        <v>269</v>
      </c>
      <c r="F110" s="170" t="s">
        <v>270</v>
      </c>
      <c r="G110" s="171" t="s">
        <v>138</v>
      </c>
      <c r="H110" s="172">
        <v>1</v>
      </c>
      <c r="I110" s="173"/>
      <c r="J110" s="174">
        <f t="shared" si="0"/>
        <v>0</v>
      </c>
      <c r="K110" s="170" t="s">
        <v>139</v>
      </c>
      <c r="L110" s="36"/>
      <c r="M110" s="175" t="s">
        <v>19</v>
      </c>
      <c r="N110" s="176" t="s">
        <v>42</v>
      </c>
      <c r="O110" s="61"/>
      <c r="P110" s="164">
        <f t="shared" si="1"/>
        <v>0</v>
      </c>
      <c r="Q110" s="164">
        <v>0</v>
      </c>
      <c r="R110" s="164">
        <f t="shared" si="2"/>
        <v>0</v>
      </c>
      <c r="S110" s="164">
        <v>0</v>
      </c>
      <c r="T110" s="165">
        <f t="shared" si="3"/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66" t="s">
        <v>202</v>
      </c>
      <c r="AT110" s="166" t="s">
        <v>191</v>
      </c>
      <c r="AU110" s="166" t="s">
        <v>71</v>
      </c>
      <c r="AY110" s="14" t="s">
        <v>141</v>
      </c>
      <c r="BE110" s="167">
        <f t="shared" si="4"/>
        <v>0</v>
      </c>
      <c r="BF110" s="167">
        <f t="shared" si="5"/>
        <v>0</v>
      </c>
      <c r="BG110" s="167">
        <f t="shared" si="6"/>
        <v>0</v>
      </c>
      <c r="BH110" s="167">
        <f t="shared" si="7"/>
        <v>0</v>
      </c>
      <c r="BI110" s="167">
        <f t="shared" si="8"/>
        <v>0</v>
      </c>
      <c r="BJ110" s="14" t="s">
        <v>79</v>
      </c>
      <c r="BK110" s="167">
        <f t="shared" si="9"/>
        <v>0</v>
      </c>
      <c r="BL110" s="14" t="s">
        <v>202</v>
      </c>
      <c r="BM110" s="166" t="s">
        <v>335</v>
      </c>
    </row>
    <row r="111" spans="1:65" s="2" customFormat="1" ht="24" customHeight="1">
      <c r="A111" s="31"/>
      <c r="B111" s="32"/>
      <c r="C111" s="154" t="s">
        <v>264</v>
      </c>
      <c r="D111" s="154" t="s">
        <v>135</v>
      </c>
      <c r="E111" s="155" t="s">
        <v>273</v>
      </c>
      <c r="F111" s="156" t="s">
        <v>274</v>
      </c>
      <c r="G111" s="157" t="s">
        <v>138</v>
      </c>
      <c r="H111" s="158">
        <v>1</v>
      </c>
      <c r="I111" s="159"/>
      <c r="J111" s="160">
        <f t="shared" si="0"/>
        <v>0</v>
      </c>
      <c r="K111" s="156" t="s">
        <v>139</v>
      </c>
      <c r="L111" s="161"/>
      <c r="M111" s="162" t="s">
        <v>19</v>
      </c>
      <c r="N111" s="163" t="s">
        <v>42</v>
      </c>
      <c r="O111" s="61"/>
      <c r="P111" s="164">
        <f t="shared" si="1"/>
        <v>0</v>
      </c>
      <c r="Q111" s="164">
        <v>0</v>
      </c>
      <c r="R111" s="164">
        <f t="shared" si="2"/>
        <v>0</v>
      </c>
      <c r="S111" s="164">
        <v>0</v>
      </c>
      <c r="T111" s="165">
        <f t="shared" si="3"/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66" t="s">
        <v>197</v>
      </c>
      <c r="AT111" s="166" t="s">
        <v>135</v>
      </c>
      <c r="AU111" s="166" t="s">
        <v>71</v>
      </c>
      <c r="AY111" s="14" t="s">
        <v>141</v>
      </c>
      <c r="BE111" s="167">
        <f t="shared" si="4"/>
        <v>0</v>
      </c>
      <c r="BF111" s="167">
        <f t="shared" si="5"/>
        <v>0</v>
      </c>
      <c r="BG111" s="167">
        <f t="shared" si="6"/>
        <v>0</v>
      </c>
      <c r="BH111" s="167">
        <f t="shared" si="7"/>
        <v>0</v>
      </c>
      <c r="BI111" s="167">
        <f t="shared" si="8"/>
        <v>0</v>
      </c>
      <c r="BJ111" s="14" t="s">
        <v>79</v>
      </c>
      <c r="BK111" s="167">
        <f t="shared" si="9"/>
        <v>0</v>
      </c>
      <c r="BL111" s="14" t="s">
        <v>197</v>
      </c>
      <c r="BM111" s="166" t="s">
        <v>336</v>
      </c>
    </row>
    <row r="112" spans="1:65" s="2" customFormat="1" ht="24" customHeight="1">
      <c r="A112" s="31"/>
      <c r="B112" s="32"/>
      <c r="C112" s="168" t="s">
        <v>268</v>
      </c>
      <c r="D112" s="168" t="s">
        <v>191</v>
      </c>
      <c r="E112" s="169" t="s">
        <v>277</v>
      </c>
      <c r="F112" s="170" t="s">
        <v>278</v>
      </c>
      <c r="G112" s="171" t="s">
        <v>138</v>
      </c>
      <c r="H112" s="172">
        <v>1</v>
      </c>
      <c r="I112" s="173"/>
      <c r="J112" s="174">
        <f t="shared" si="0"/>
        <v>0</v>
      </c>
      <c r="K112" s="170" t="s">
        <v>139</v>
      </c>
      <c r="L112" s="36"/>
      <c r="M112" s="175" t="s">
        <v>19</v>
      </c>
      <c r="N112" s="176" t="s">
        <v>42</v>
      </c>
      <c r="O112" s="61"/>
      <c r="P112" s="164">
        <f t="shared" si="1"/>
        <v>0</v>
      </c>
      <c r="Q112" s="164">
        <v>0</v>
      </c>
      <c r="R112" s="164">
        <f t="shared" si="2"/>
        <v>0</v>
      </c>
      <c r="S112" s="164">
        <v>0</v>
      </c>
      <c r="T112" s="165">
        <f t="shared" si="3"/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66" t="s">
        <v>202</v>
      </c>
      <c r="AT112" s="166" t="s">
        <v>191</v>
      </c>
      <c r="AU112" s="166" t="s">
        <v>71</v>
      </c>
      <c r="AY112" s="14" t="s">
        <v>141</v>
      </c>
      <c r="BE112" s="167">
        <f t="shared" si="4"/>
        <v>0</v>
      </c>
      <c r="BF112" s="167">
        <f t="shared" si="5"/>
        <v>0</v>
      </c>
      <c r="BG112" s="167">
        <f t="shared" si="6"/>
        <v>0</v>
      </c>
      <c r="BH112" s="167">
        <f t="shared" si="7"/>
        <v>0</v>
      </c>
      <c r="BI112" s="167">
        <f t="shared" si="8"/>
        <v>0</v>
      </c>
      <c r="BJ112" s="14" t="s">
        <v>79</v>
      </c>
      <c r="BK112" s="167">
        <f t="shared" si="9"/>
        <v>0</v>
      </c>
      <c r="BL112" s="14" t="s">
        <v>202</v>
      </c>
      <c r="BM112" s="166" t="s">
        <v>337</v>
      </c>
    </row>
    <row r="113" spans="1:65" s="2" customFormat="1" ht="24" customHeight="1">
      <c r="A113" s="31"/>
      <c r="B113" s="32"/>
      <c r="C113" s="168" t="s">
        <v>272</v>
      </c>
      <c r="D113" s="168" t="s">
        <v>191</v>
      </c>
      <c r="E113" s="169" t="s">
        <v>281</v>
      </c>
      <c r="F113" s="170" t="s">
        <v>282</v>
      </c>
      <c r="G113" s="171" t="s">
        <v>138</v>
      </c>
      <c r="H113" s="172">
        <v>1</v>
      </c>
      <c r="I113" s="173"/>
      <c r="J113" s="174">
        <f t="shared" si="0"/>
        <v>0</v>
      </c>
      <c r="K113" s="170" t="s">
        <v>139</v>
      </c>
      <c r="L113" s="36"/>
      <c r="M113" s="175" t="s">
        <v>19</v>
      </c>
      <c r="N113" s="176" t="s">
        <v>42</v>
      </c>
      <c r="O113" s="61"/>
      <c r="P113" s="164">
        <f t="shared" si="1"/>
        <v>0</v>
      </c>
      <c r="Q113" s="164">
        <v>0</v>
      </c>
      <c r="R113" s="164">
        <f t="shared" si="2"/>
        <v>0</v>
      </c>
      <c r="S113" s="164">
        <v>0</v>
      </c>
      <c r="T113" s="165">
        <f t="shared" si="3"/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66" t="s">
        <v>202</v>
      </c>
      <c r="AT113" s="166" t="s">
        <v>191</v>
      </c>
      <c r="AU113" s="166" t="s">
        <v>71</v>
      </c>
      <c r="AY113" s="14" t="s">
        <v>141</v>
      </c>
      <c r="BE113" s="167">
        <f t="shared" si="4"/>
        <v>0</v>
      </c>
      <c r="BF113" s="167">
        <f t="shared" si="5"/>
        <v>0</v>
      </c>
      <c r="BG113" s="167">
        <f t="shared" si="6"/>
        <v>0</v>
      </c>
      <c r="BH113" s="167">
        <f t="shared" si="7"/>
        <v>0</v>
      </c>
      <c r="BI113" s="167">
        <f t="shared" si="8"/>
        <v>0</v>
      </c>
      <c r="BJ113" s="14" t="s">
        <v>79</v>
      </c>
      <c r="BK113" s="167">
        <f t="shared" si="9"/>
        <v>0</v>
      </c>
      <c r="BL113" s="14" t="s">
        <v>202</v>
      </c>
      <c r="BM113" s="166" t="s">
        <v>338</v>
      </c>
    </row>
    <row r="114" spans="1:65" s="2" customFormat="1" ht="24" customHeight="1">
      <c r="A114" s="31"/>
      <c r="B114" s="32"/>
      <c r="C114" s="168" t="s">
        <v>276</v>
      </c>
      <c r="D114" s="168" t="s">
        <v>191</v>
      </c>
      <c r="E114" s="169" t="s">
        <v>285</v>
      </c>
      <c r="F114" s="170" t="s">
        <v>286</v>
      </c>
      <c r="G114" s="171" t="s">
        <v>138</v>
      </c>
      <c r="H114" s="172">
        <v>1</v>
      </c>
      <c r="I114" s="173"/>
      <c r="J114" s="174">
        <f t="shared" si="0"/>
        <v>0</v>
      </c>
      <c r="K114" s="170" t="s">
        <v>139</v>
      </c>
      <c r="L114" s="36"/>
      <c r="M114" s="175" t="s">
        <v>19</v>
      </c>
      <c r="N114" s="176" t="s">
        <v>42</v>
      </c>
      <c r="O114" s="61"/>
      <c r="P114" s="164">
        <f t="shared" si="1"/>
        <v>0</v>
      </c>
      <c r="Q114" s="164">
        <v>0</v>
      </c>
      <c r="R114" s="164">
        <f t="shared" si="2"/>
        <v>0</v>
      </c>
      <c r="S114" s="164">
        <v>0</v>
      </c>
      <c r="T114" s="165">
        <f t="shared" si="3"/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66" t="s">
        <v>202</v>
      </c>
      <c r="AT114" s="166" t="s">
        <v>191</v>
      </c>
      <c r="AU114" s="166" t="s">
        <v>71</v>
      </c>
      <c r="AY114" s="14" t="s">
        <v>141</v>
      </c>
      <c r="BE114" s="167">
        <f t="shared" si="4"/>
        <v>0</v>
      </c>
      <c r="BF114" s="167">
        <f t="shared" si="5"/>
        <v>0</v>
      </c>
      <c r="BG114" s="167">
        <f t="shared" si="6"/>
        <v>0</v>
      </c>
      <c r="BH114" s="167">
        <f t="shared" si="7"/>
        <v>0</v>
      </c>
      <c r="BI114" s="167">
        <f t="shared" si="8"/>
        <v>0</v>
      </c>
      <c r="BJ114" s="14" t="s">
        <v>79</v>
      </c>
      <c r="BK114" s="167">
        <f t="shared" si="9"/>
        <v>0</v>
      </c>
      <c r="BL114" s="14" t="s">
        <v>202</v>
      </c>
      <c r="BM114" s="166" t="s">
        <v>339</v>
      </c>
    </row>
    <row r="115" spans="1:65" s="2" customFormat="1" ht="24" customHeight="1">
      <c r="A115" s="31"/>
      <c r="B115" s="32"/>
      <c r="C115" s="168" t="s">
        <v>280</v>
      </c>
      <c r="D115" s="168" t="s">
        <v>191</v>
      </c>
      <c r="E115" s="169" t="s">
        <v>289</v>
      </c>
      <c r="F115" s="170" t="s">
        <v>290</v>
      </c>
      <c r="G115" s="171" t="s">
        <v>138</v>
      </c>
      <c r="H115" s="172">
        <v>1</v>
      </c>
      <c r="I115" s="173"/>
      <c r="J115" s="174">
        <f t="shared" si="0"/>
        <v>0</v>
      </c>
      <c r="K115" s="170" t="s">
        <v>139</v>
      </c>
      <c r="L115" s="36"/>
      <c r="M115" s="175" t="s">
        <v>19</v>
      </c>
      <c r="N115" s="176" t="s">
        <v>42</v>
      </c>
      <c r="O115" s="61"/>
      <c r="P115" s="164">
        <f t="shared" si="1"/>
        <v>0</v>
      </c>
      <c r="Q115" s="164">
        <v>0</v>
      </c>
      <c r="R115" s="164">
        <f t="shared" si="2"/>
        <v>0</v>
      </c>
      <c r="S115" s="164">
        <v>0</v>
      </c>
      <c r="T115" s="165">
        <f t="shared" si="3"/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66" t="s">
        <v>202</v>
      </c>
      <c r="AT115" s="166" t="s">
        <v>191</v>
      </c>
      <c r="AU115" s="166" t="s">
        <v>71</v>
      </c>
      <c r="AY115" s="14" t="s">
        <v>141</v>
      </c>
      <c r="BE115" s="167">
        <f t="shared" si="4"/>
        <v>0</v>
      </c>
      <c r="BF115" s="167">
        <f t="shared" si="5"/>
        <v>0</v>
      </c>
      <c r="BG115" s="167">
        <f t="shared" si="6"/>
        <v>0</v>
      </c>
      <c r="BH115" s="167">
        <f t="shared" si="7"/>
        <v>0</v>
      </c>
      <c r="BI115" s="167">
        <f t="shared" si="8"/>
        <v>0</v>
      </c>
      <c r="BJ115" s="14" t="s">
        <v>79</v>
      </c>
      <c r="BK115" s="167">
        <f t="shared" si="9"/>
        <v>0</v>
      </c>
      <c r="BL115" s="14" t="s">
        <v>202</v>
      </c>
      <c r="BM115" s="166" t="s">
        <v>340</v>
      </c>
    </row>
    <row r="116" spans="1:65" s="2" customFormat="1" ht="24" customHeight="1">
      <c r="A116" s="31"/>
      <c r="B116" s="32"/>
      <c r="C116" s="168" t="s">
        <v>284</v>
      </c>
      <c r="D116" s="168" t="s">
        <v>191</v>
      </c>
      <c r="E116" s="169" t="s">
        <v>293</v>
      </c>
      <c r="F116" s="170" t="s">
        <v>294</v>
      </c>
      <c r="G116" s="171" t="s">
        <v>138</v>
      </c>
      <c r="H116" s="172">
        <v>1</v>
      </c>
      <c r="I116" s="173"/>
      <c r="J116" s="174">
        <f t="shared" si="0"/>
        <v>0</v>
      </c>
      <c r="K116" s="170" t="s">
        <v>139</v>
      </c>
      <c r="L116" s="36"/>
      <c r="M116" s="175" t="s">
        <v>19</v>
      </c>
      <c r="N116" s="176" t="s">
        <v>42</v>
      </c>
      <c r="O116" s="61"/>
      <c r="P116" s="164">
        <f t="shared" si="1"/>
        <v>0</v>
      </c>
      <c r="Q116" s="164">
        <v>0</v>
      </c>
      <c r="R116" s="164">
        <f t="shared" si="2"/>
        <v>0</v>
      </c>
      <c r="S116" s="164">
        <v>0</v>
      </c>
      <c r="T116" s="165">
        <f t="shared" si="3"/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66" t="s">
        <v>202</v>
      </c>
      <c r="AT116" s="166" t="s">
        <v>191</v>
      </c>
      <c r="AU116" s="166" t="s">
        <v>71</v>
      </c>
      <c r="AY116" s="14" t="s">
        <v>141</v>
      </c>
      <c r="BE116" s="167">
        <f t="shared" si="4"/>
        <v>0</v>
      </c>
      <c r="BF116" s="167">
        <f t="shared" si="5"/>
        <v>0</v>
      </c>
      <c r="BG116" s="167">
        <f t="shared" si="6"/>
        <v>0</v>
      </c>
      <c r="BH116" s="167">
        <f t="shared" si="7"/>
        <v>0</v>
      </c>
      <c r="BI116" s="167">
        <f t="shared" si="8"/>
        <v>0</v>
      </c>
      <c r="BJ116" s="14" t="s">
        <v>79</v>
      </c>
      <c r="BK116" s="167">
        <f t="shared" si="9"/>
        <v>0</v>
      </c>
      <c r="BL116" s="14" t="s">
        <v>202</v>
      </c>
      <c r="BM116" s="166" t="s">
        <v>341</v>
      </c>
    </row>
    <row r="117" spans="1:65" s="2" customFormat="1" ht="24" customHeight="1">
      <c r="A117" s="31"/>
      <c r="B117" s="32"/>
      <c r="C117" s="168" t="s">
        <v>288</v>
      </c>
      <c r="D117" s="168" t="s">
        <v>191</v>
      </c>
      <c r="E117" s="169" t="s">
        <v>297</v>
      </c>
      <c r="F117" s="170" t="s">
        <v>298</v>
      </c>
      <c r="G117" s="171" t="s">
        <v>138</v>
      </c>
      <c r="H117" s="172">
        <v>1</v>
      </c>
      <c r="I117" s="173"/>
      <c r="J117" s="174">
        <f t="shared" si="0"/>
        <v>0</v>
      </c>
      <c r="K117" s="170" t="s">
        <v>139</v>
      </c>
      <c r="L117" s="36"/>
      <c r="M117" s="177" t="s">
        <v>19</v>
      </c>
      <c r="N117" s="178" t="s">
        <v>42</v>
      </c>
      <c r="O117" s="179"/>
      <c r="P117" s="180">
        <f t="shared" si="1"/>
        <v>0</v>
      </c>
      <c r="Q117" s="180">
        <v>0</v>
      </c>
      <c r="R117" s="180">
        <f t="shared" si="2"/>
        <v>0</v>
      </c>
      <c r="S117" s="180">
        <v>0</v>
      </c>
      <c r="T117" s="181">
        <f t="shared" si="3"/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66" t="s">
        <v>202</v>
      </c>
      <c r="AT117" s="166" t="s">
        <v>191</v>
      </c>
      <c r="AU117" s="166" t="s">
        <v>71</v>
      </c>
      <c r="AY117" s="14" t="s">
        <v>141</v>
      </c>
      <c r="BE117" s="167">
        <f t="shared" si="4"/>
        <v>0</v>
      </c>
      <c r="BF117" s="167">
        <f t="shared" si="5"/>
        <v>0</v>
      </c>
      <c r="BG117" s="167">
        <f t="shared" si="6"/>
        <v>0</v>
      </c>
      <c r="BH117" s="167">
        <f t="shared" si="7"/>
        <v>0</v>
      </c>
      <c r="BI117" s="167">
        <f t="shared" si="8"/>
        <v>0</v>
      </c>
      <c r="BJ117" s="14" t="s">
        <v>79</v>
      </c>
      <c r="BK117" s="167">
        <f t="shared" si="9"/>
        <v>0</v>
      </c>
      <c r="BL117" s="14" t="s">
        <v>202</v>
      </c>
      <c r="BM117" s="166" t="s">
        <v>342</v>
      </c>
    </row>
    <row r="118" spans="1:65" s="2" customFormat="1" ht="6.95" customHeight="1">
      <c r="A118" s="31"/>
      <c r="B118" s="44"/>
      <c r="C118" s="45"/>
      <c r="D118" s="45"/>
      <c r="E118" s="45"/>
      <c r="F118" s="45"/>
      <c r="G118" s="45"/>
      <c r="H118" s="45"/>
      <c r="I118" s="133"/>
      <c r="J118" s="45"/>
      <c r="K118" s="45"/>
      <c r="L118" s="36"/>
      <c r="M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</sheetData>
  <sheetProtection algorithmName="SHA-512" hashValue="Cl8DzjB/Vuag9XCD3ZgrD1sCxuHTa+smRZ8+TjDw99gNxdRtsUKt9m3cVpjeu0C+Fzc+5Legaztx0Do1QzdnpQ==" saltValue="XOPY+d7QEmt4EB8dX5A9RjPUhM6mVPNigVL2rurq/t3qXL3WP1xbbrTA7K7TZh2ZlqOuGetsFCPp/6/5Q9RU9Q==" spinCount="100000" sheet="1" objects="1" scenarios="1" formatColumns="0" formatRows="0" autoFilter="0"/>
  <autoFilter ref="C78:K117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8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8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4" t="s">
        <v>87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7"/>
      <c r="AT3" s="14" t="s">
        <v>81</v>
      </c>
    </row>
    <row r="4" spans="1:46" s="1" customFormat="1" ht="24.95" customHeight="1">
      <c r="B4" s="17"/>
      <c r="D4" s="102" t="s">
        <v>115</v>
      </c>
      <c r="I4" s="98"/>
      <c r="L4" s="17"/>
      <c r="M4" s="103" t="s">
        <v>10</v>
      </c>
      <c r="AT4" s="14" t="s">
        <v>4</v>
      </c>
    </row>
    <row r="5" spans="1:46" s="1" customFormat="1" ht="6.95" customHeight="1">
      <c r="B5" s="17"/>
      <c r="I5" s="98"/>
      <c r="L5" s="17"/>
    </row>
    <row r="6" spans="1:46" s="1" customFormat="1" ht="12" customHeight="1">
      <c r="B6" s="17"/>
      <c r="D6" s="104" t="s">
        <v>16</v>
      </c>
      <c r="I6" s="98"/>
      <c r="L6" s="17"/>
    </row>
    <row r="7" spans="1:46" s="1" customFormat="1" ht="16.5" customHeight="1">
      <c r="B7" s="17"/>
      <c r="E7" s="323" t="str">
        <f>'Rekapitulace stavby'!K6</f>
        <v>Oprava DŘT v úseku Pohled - Břeclav - Hodonín</v>
      </c>
      <c r="F7" s="324"/>
      <c r="G7" s="324"/>
      <c r="H7" s="324"/>
      <c r="I7" s="98"/>
      <c r="L7" s="17"/>
    </row>
    <row r="8" spans="1:46" s="2" customFormat="1" ht="12" customHeight="1">
      <c r="A8" s="31"/>
      <c r="B8" s="36"/>
      <c r="C8" s="31"/>
      <c r="D8" s="104" t="s">
        <v>116</v>
      </c>
      <c r="E8" s="31"/>
      <c r="F8" s="31"/>
      <c r="G8" s="31"/>
      <c r="H8" s="31"/>
      <c r="I8" s="105"/>
      <c r="J8" s="31"/>
      <c r="K8" s="31"/>
      <c r="L8" s="106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25" t="s">
        <v>343</v>
      </c>
      <c r="F9" s="326"/>
      <c r="G9" s="326"/>
      <c r="H9" s="326"/>
      <c r="I9" s="105"/>
      <c r="J9" s="31"/>
      <c r="K9" s="31"/>
      <c r="L9" s="106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05"/>
      <c r="J10" s="31"/>
      <c r="K10" s="31"/>
      <c r="L10" s="10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4" t="s">
        <v>18</v>
      </c>
      <c r="E11" s="31"/>
      <c r="F11" s="107" t="s">
        <v>19</v>
      </c>
      <c r="G11" s="31"/>
      <c r="H11" s="31"/>
      <c r="I11" s="108" t="s">
        <v>20</v>
      </c>
      <c r="J11" s="107" t="s">
        <v>19</v>
      </c>
      <c r="K11" s="31"/>
      <c r="L11" s="106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21</v>
      </c>
      <c r="E12" s="31"/>
      <c r="F12" s="107" t="s">
        <v>22</v>
      </c>
      <c r="G12" s="31"/>
      <c r="H12" s="31"/>
      <c r="I12" s="108" t="s">
        <v>23</v>
      </c>
      <c r="J12" s="109" t="str">
        <f>'Rekapitulace stavby'!AN8</f>
        <v>23. 10. 2019</v>
      </c>
      <c r="K12" s="31"/>
      <c r="L12" s="106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5"/>
      <c r="J13" s="31"/>
      <c r="K13" s="31"/>
      <c r="L13" s="106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4" t="s">
        <v>25</v>
      </c>
      <c r="E14" s="31"/>
      <c r="F14" s="31"/>
      <c r="G14" s="31"/>
      <c r="H14" s="31"/>
      <c r="I14" s="108" t="s">
        <v>26</v>
      </c>
      <c r="J14" s="107" t="s">
        <v>19</v>
      </c>
      <c r="K14" s="31"/>
      <c r="L14" s="106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">
        <v>27</v>
      </c>
      <c r="F15" s="31"/>
      <c r="G15" s="31"/>
      <c r="H15" s="31"/>
      <c r="I15" s="108" t="s">
        <v>28</v>
      </c>
      <c r="J15" s="107" t="s">
        <v>19</v>
      </c>
      <c r="K15" s="31"/>
      <c r="L15" s="106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5"/>
      <c r="J16" s="31"/>
      <c r="K16" s="31"/>
      <c r="L16" s="106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4" t="s">
        <v>29</v>
      </c>
      <c r="E17" s="31"/>
      <c r="F17" s="31"/>
      <c r="G17" s="31"/>
      <c r="H17" s="31"/>
      <c r="I17" s="108" t="s">
        <v>26</v>
      </c>
      <c r="J17" s="27" t="str">
        <f>'Rekapitulace stavby'!AN13</f>
        <v>Vyplň údaj</v>
      </c>
      <c r="K17" s="31"/>
      <c r="L17" s="106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27" t="str">
        <f>'Rekapitulace stavby'!E14</f>
        <v>Vyplň údaj</v>
      </c>
      <c r="F18" s="328"/>
      <c r="G18" s="328"/>
      <c r="H18" s="328"/>
      <c r="I18" s="108" t="s">
        <v>28</v>
      </c>
      <c r="J18" s="27" t="str">
        <f>'Rekapitulace stavby'!AN14</f>
        <v>Vyplň údaj</v>
      </c>
      <c r="K18" s="31"/>
      <c r="L18" s="106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5"/>
      <c r="J19" s="31"/>
      <c r="K19" s="31"/>
      <c r="L19" s="106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4" t="s">
        <v>31</v>
      </c>
      <c r="E20" s="31"/>
      <c r="F20" s="31"/>
      <c r="G20" s="31"/>
      <c r="H20" s="31"/>
      <c r="I20" s="108" t="s">
        <v>26</v>
      </c>
      <c r="J20" s="107" t="str">
        <f>IF('Rekapitulace stavby'!AN16="","",'Rekapitulace stavby'!AN16)</f>
        <v/>
      </c>
      <c r="K20" s="31"/>
      <c r="L20" s="106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tr">
        <f>IF('Rekapitulace stavby'!E17="","",'Rekapitulace stavby'!E17)</f>
        <v xml:space="preserve"> </v>
      </c>
      <c r="F21" s="31"/>
      <c r="G21" s="31"/>
      <c r="H21" s="31"/>
      <c r="I21" s="108" t="s">
        <v>28</v>
      </c>
      <c r="J21" s="107" t="str">
        <f>IF('Rekapitulace stavby'!AN17="","",'Rekapitulace stavby'!AN17)</f>
        <v/>
      </c>
      <c r="K21" s="31"/>
      <c r="L21" s="106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5"/>
      <c r="J22" s="31"/>
      <c r="K22" s="31"/>
      <c r="L22" s="106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4" t="s">
        <v>34</v>
      </c>
      <c r="E23" s="31"/>
      <c r="F23" s="31"/>
      <c r="G23" s="31"/>
      <c r="H23" s="31"/>
      <c r="I23" s="108" t="s">
        <v>26</v>
      </c>
      <c r="J23" s="107" t="str">
        <f>IF('Rekapitulace stavby'!AN19="","",'Rekapitulace stavby'!AN19)</f>
        <v/>
      </c>
      <c r="K23" s="31"/>
      <c r="L23" s="106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tr">
        <f>IF('Rekapitulace stavby'!E20="","",'Rekapitulace stavby'!E20)</f>
        <v xml:space="preserve"> </v>
      </c>
      <c r="F24" s="31"/>
      <c r="G24" s="31"/>
      <c r="H24" s="31"/>
      <c r="I24" s="108" t="s">
        <v>28</v>
      </c>
      <c r="J24" s="107" t="str">
        <f>IF('Rekapitulace stavby'!AN20="","",'Rekapitulace stavby'!AN20)</f>
        <v/>
      </c>
      <c r="K24" s="31"/>
      <c r="L24" s="106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5"/>
      <c r="J25" s="31"/>
      <c r="K25" s="31"/>
      <c r="L25" s="106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4" t="s">
        <v>35</v>
      </c>
      <c r="E26" s="31"/>
      <c r="F26" s="31"/>
      <c r="G26" s="31"/>
      <c r="H26" s="31"/>
      <c r="I26" s="105"/>
      <c r="J26" s="31"/>
      <c r="K26" s="31"/>
      <c r="L26" s="106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0"/>
      <c r="B27" s="111"/>
      <c r="C27" s="110"/>
      <c r="D27" s="110"/>
      <c r="E27" s="329" t="s">
        <v>19</v>
      </c>
      <c r="F27" s="329"/>
      <c r="G27" s="329"/>
      <c r="H27" s="329"/>
      <c r="I27" s="112"/>
      <c r="J27" s="110"/>
      <c r="K27" s="110"/>
      <c r="L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5"/>
      <c r="J28" s="31"/>
      <c r="K28" s="31"/>
      <c r="L28" s="106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4"/>
      <c r="E29" s="114"/>
      <c r="F29" s="114"/>
      <c r="G29" s="114"/>
      <c r="H29" s="114"/>
      <c r="I29" s="115"/>
      <c r="J29" s="114"/>
      <c r="K29" s="114"/>
      <c r="L29" s="106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105"/>
      <c r="J30" s="117">
        <f>ROUND(J79, 2)</f>
        <v>0</v>
      </c>
      <c r="K30" s="31"/>
      <c r="L30" s="106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4"/>
      <c r="E31" s="114"/>
      <c r="F31" s="114"/>
      <c r="G31" s="114"/>
      <c r="H31" s="114"/>
      <c r="I31" s="115"/>
      <c r="J31" s="114"/>
      <c r="K31" s="114"/>
      <c r="L31" s="106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9" t="s">
        <v>38</v>
      </c>
      <c r="J32" s="118" t="s">
        <v>40</v>
      </c>
      <c r="K32" s="31"/>
      <c r="L32" s="106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0" t="s">
        <v>41</v>
      </c>
      <c r="E33" s="104" t="s">
        <v>42</v>
      </c>
      <c r="F33" s="121">
        <f>ROUND((SUM(BE79:BE117)),  2)</f>
        <v>0</v>
      </c>
      <c r="G33" s="31"/>
      <c r="H33" s="31"/>
      <c r="I33" s="122">
        <v>0.21</v>
      </c>
      <c r="J33" s="121">
        <f>ROUND(((SUM(BE79:BE117))*I33),  2)</f>
        <v>0</v>
      </c>
      <c r="K33" s="31"/>
      <c r="L33" s="106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4" t="s">
        <v>43</v>
      </c>
      <c r="F34" s="121">
        <f>ROUND((SUM(BF79:BF117)),  2)</f>
        <v>0</v>
      </c>
      <c r="G34" s="31"/>
      <c r="H34" s="31"/>
      <c r="I34" s="122">
        <v>0.15</v>
      </c>
      <c r="J34" s="121">
        <f>ROUND(((SUM(BF79:BF117))*I34),  2)</f>
        <v>0</v>
      </c>
      <c r="K34" s="31"/>
      <c r="L34" s="106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44</v>
      </c>
      <c r="F35" s="121">
        <f>ROUND((SUM(BG79:BG117)),  2)</f>
        <v>0</v>
      </c>
      <c r="G35" s="31"/>
      <c r="H35" s="31"/>
      <c r="I35" s="122">
        <v>0.21</v>
      </c>
      <c r="J35" s="121">
        <f>0</f>
        <v>0</v>
      </c>
      <c r="K35" s="31"/>
      <c r="L35" s="106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4" t="s">
        <v>45</v>
      </c>
      <c r="F36" s="121">
        <f>ROUND((SUM(BH79:BH117)),  2)</f>
        <v>0</v>
      </c>
      <c r="G36" s="31"/>
      <c r="H36" s="31"/>
      <c r="I36" s="122">
        <v>0.15</v>
      </c>
      <c r="J36" s="121">
        <f>0</f>
        <v>0</v>
      </c>
      <c r="K36" s="31"/>
      <c r="L36" s="106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4" t="s">
        <v>46</v>
      </c>
      <c r="F37" s="121">
        <f>ROUND((SUM(BI79:BI117)),  2)</f>
        <v>0</v>
      </c>
      <c r="G37" s="31"/>
      <c r="H37" s="31"/>
      <c r="I37" s="122">
        <v>0</v>
      </c>
      <c r="J37" s="121">
        <f>0</f>
        <v>0</v>
      </c>
      <c r="K37" s="31"/>
      <c r="L37" s="106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05"/>
      <c r="J38" s="31"/>
      <c r="K38" s="31"/>
      <c r="L38" s="106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3"/>
      <c r="D39" s="124" t="s">
        <v>47</v>
      </c>
      <c r="E39" s="125"/>
      <c r="F39" s="125"/>
      <c r="G39" s="126" t="s">
        <v>48</v>
      </c>
      <c r="H39" s="127" t="s">
        <v>49</v>
      </c>
      <c r="I39" s="128"/>
      <c r="J39" s="129">
        <f>SUM(J30:J37)</f>
        <v>0</v>
      </c>
      <c r="K39" s="130"/>
      <c r="L39" s="106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106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106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118</v>
      </c>
      <c r="D45" s="33"/>
      <c r="E45" s="33"/>
      <c r="F45" s="33"/>
      <c r="G45" s="33"/>
      <c r="H45" s="33"/>
      <c r="I45" s="105"/>
      <c r="J45" s="33"/>
      <c r="K45" s="33"/>
      <c r="L45" s="106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105"/>
      <c r="J46" s="33"/>
      <c r="K46" s="33"/>
      <c r="L46" s="106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105"/>
      <c r="J47" s="33"/>
      <c r="K47" s="33"/>
      <c r="L47" s="106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30" t="str">
        <f>E7</f>
        <v>Oprava DŘT v úseku Pohled - Břeclav - Hodonín</v>
      </c>
      <c r="F48" s="331"/>
      <c r="G48" s="331"/>
      <c r="H48" s="331"/>
      <c r="I48" s="105"/>
      <c r="J48" s="33"/>
      <c r="K48" s="33"/>
      <c r="L48" s="106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116</v>
      </c>
      <c r="D49" s="33"/>
      <c r="E49" s="33"/>
      <c r="F49" s="33"/>
      <c r="G49" s="33"/>
      <c r="H49" s="33"/>
      <c r="I49" s="105"/>
      <c r="J49" s="33"/>
      <c r="K49" s="33"/>
      <c r="L49" s="106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03" t="str">
        <f>E9</f>
        <v>SO03 - žst. Lužice</v>
      </c>
      <c r="F50" s="332"/>
      <c r="G50" s="332"/>
      <c r="H50" s="332"/>
      <c r="I50" s="105"/>
      <c r="J50" s="33"/>
      <c r="K50" s="33"/>
      <c r="L50" s="106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105"/>
      <c r="J51" s="33"/>
      <c r="K51" s="33"/>
      <c r="L51" s="106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>Obvod OŘ Brno</v>
      </c>
      <c r="G52" s="33"/>
      <c r="H52" s="33"/>
      <c r="I52" s="108" t="s">
        <v>23</v>
      </c>
      <c r="J52" s="56" t="str">
        <f>IF(J12="","",J12)</f>
        <v>23. 10. 2019</v>
      </c>
      <c r="K52" s="33"/>
      <c r="L52" s="106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105"/>
      <c r="J53" s="33"/>
      <c r="K53" s="33"/>
      <c r="L53" s="106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3"/>
      <c r="E54" s="33"/>
      <c r="F54" s="24" t="str">
        <f>E15</f>
        <v>SŽDC, s.o., OŘ Brno</v>
      </c>
      <c r="G54" s="33"/>
      <c r="H54" s="33"/>
      <c r="I54" s="108" t="s">
        <v>31</v>
      </c>
      <c r="J54" s="29" t="str">
        <f>E21</f>
        <v xml:space="preserve"> </v>
      </c>
      <c r="K54" s="33"/>
      <c r="L54" s="106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29</v>
      </c>
      <c r="D55" s="33"/>
      <c r="E55" s="33"/>
      <c r="F55" s="24" t="str">
        <f>IF(E18="","",E18)</f>
        <v>Vyplň údaj</v>
      </c>
      <c r="G55" s="33"/>
      <c r="H55" s="33"/>
      <c r="I55" s="108" t="s">
        <v>34</v>
      </c>
      <c r="J55" s="29" t="str">
        <f>E24</f>
        <v xml:space="preserve"> </v>
      </c>
      <c r="K55" s="33"/>
      <c r="L55" s="106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105"/>
      <c r="J56" s="33"/>
      <c r="K56" s="33"/>
      <c r="L56" s="106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37" t="s">
        <v>119</v>
      </c>
      <c r="D57" s="138"/>
      <c r="E57" s="138"/>
      <c r="F57" s="138"/>
      <c r="G57" s="138"/>
      <c r="H57" s="138"/>
      <c r="I57" s="139"/>
      <c r="J57" s="140" t="s">
        <v>120</v>
      </c>
      <c r="K57" s="138"/>
      <c r="L57" s="106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105"/>
      <c r="J58" s="33"/>
      <c r="K58" s="33"/>
      <c r="L58" s="106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41" t="s">
        <v>69</v>
      </c>
      <c r="D59" s="33"/>
      <c r="E59" s="33"/>
      <c r="F59" s="33"/>
      <c r="G59" s="33"/>
      <c r="H59" s="33"/>
      <c r="I59" s="105"/>
      <c r="J59" s="74">
        <f>J79</f>
        <v>0</v>
      </c>
      <c r="K59" s="33"/>
      <c r="L59" s="106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121</v>
      </c>
    </row>
    <row r="60" spans="1:47" s="2" customFormat="1" ht="21.75" customHeight="1">
      <c r="A60" s="31"/>
      <c r="B60" s="32"/>
      <c r="C60" s="33"/>
      <c r="D60" s="33"/>
      <c r="E60" s="33"/>
      <c r="F60" s="33"/>
      <c r="G60" s="33"/>
      <c r="H60" s="33"/>
      <c r="I60" s="105"/>
      <c r="J60" s="33"/>
      <c r="K60" s="33"/>
      <c r="L60" s="106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6.95" customHeight="1">
      <c r="A61" s="31"/>
      <c r="B61" s="44"/>
      <c r="C61" s="45"/>
      <c r="D61" s="45"/>
      <c r="E61" s="45"/>
      <c r="F61" s="45"/>
      <c r="G61" s="45"/>
      <c r="H61" s="45"/>
      <c r="I61" s="133"/>
      <c r="J61" s="45"/>
      <c r="K61" s="45"/>
      <c r="L61" s="106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5" spans="1:65" s="2" customFormat="1" ht="6.95" customHeight="1">
      <c r="A65" s="31"/>
      <c r="B65" s="46"/>
      <c r="C65" s="47"/>
      <c r="D65" s="47"/>
      <c r="E65" s="47"/>
      <c r="F65" s="47"/>
      <c r="G65" s="47"/>
      <c r="H65" s="47"/>
      <c r="I65" s="136"/>
      <c r="J65" s="47"/>
      <c r="K65" s="47"/>
      <c r="L65" s="106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65" s="2" customFormat="1" ht="24.95" customHeight="1">
      <c r="A66" s="31"/>
      <c r="B66" s="32"/>
      <c r="C66" s="20" t="s">
        <v>122</v>
      </c>
      <c r="D66" s="33"/>
      <c r="E66" s="33"/>
      <c r="F66" s="33"/>
      <c r="G66" s="33"/>
      <c r="H66" s="33"/>
      <c r="I66" s="105"/>
      <c r="J66" s="33"/>
      <c r="K66" s="33"/>
      <c r="L66" s="106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5" s="2" customFormat="1" ht="6.95" customHeight="1">
      <c r="A67" s="31"/>
      <c r="B67" s="32"/>
      <c r="C67" s="33"/>
      <c r="D67" s="33"/>
      <c r="E67" s="33"/>
      <c r="F67" s="33"/>
      <c r="G67" s="33"/>
      <c r="H67" s="33"/>
      <c r="I67" s="105"/>
      <c r="J67" s="33"/>
      <c r="K67" s="33"/>
      <c r="L67" s="106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5" s="2" customFormat="1" ht="12" customHeight="1">
      <c r="A68" s="31"/>
      <c r="B68" s="32"/>
      <c r="C68" s="26" t="s">
        <v>16</v>
      </c>
      <c r="D68" s="33"/>
      <c r="E68" s="33"/>
      <c r="F68" s="33"/>
      <c r="G68" s="33"/>
      <c r="H68" s="33"/>
      <c r="I68" s="105"/>
      <c r="J68" s="33"/>
      <c r="K68" s="33"/>
      <c r="L68" s="106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5" s="2" customFormat="1" ht="16.5" customHeight="1">
      <c r="A69" s="31"/>
      <c r="B69" s="32"/>
      <c r="C69" s="33"/>
      <c r="D69" s="33"/>
      <c r="E69" s="330" t="str">
        <f>E7</f>
        <v>Oprava DŘT v úseku Pohled - Břeclav - Hodonín</v>
      </c>
      <c r="F69" s="331"/>
      <c r="G69" s="331"/>
      <c r="H69" s="331"/>
      <c r="I69" s="105"/>
      <c r="J69" s="33"/>
      <c r="K69" s="33"/>
      <c r="L69" s="106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5" s="2" customFormat="1" ht="12" customHeight="1">
      <c r="A70" s="31"/>
      <c r="B70" s="32"/>
      <c r="C70" s="26" t="s">
        <v>116</v>
      </c>
      <c r="D70" s="33"/>
      <c r="E70" s="33"/>
      <c r="F70" s="33"/>
      <c r="G70" s="33"/>
      <c r="H70" s="33"/>
      <c r="I70" s="105"/>
      <c r="J70" s="33"/>
      <c r="K70" s="33"/>
      <c r="L70" s="106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5" s="2" customFormat="1" ht="16.5" customHeight="1">
      <c r="A71" s="31"/>
      <c r="B71" s="32"/>
      <c r="C71" s="33"/>
      <c r="D71" s="33"/>
      <c r="E71" s="303" t="str">
        <f>E9</f>
        <v>SO03 - žst. Lužice</v>
      </c>
      <c r="F71" s="332"/>
      <c r="G71" s="332"/>
      <c r="H71" s="332"/>
      <c r="I71" s="105"/>
      <c r="J71" s="33"/>
      <c r="K71" s="33"/>
      <c r="L71" s="106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5" s="2" customFormat="1" ht="6.95" customHeight="1">
      <c r="A72" s="31"/>
      <c r="B72" s="32"/>
      <c r="C72" s="33"/>
      <c r="D72" s="33"/>
      <c r="E72" s="33"/>
      <c r="F72" s="33"/>
      <c r="G72" s="33"/>
      <c r="H72" s="33"/>
      <c r="I72" s="105"/>
      <c r="J72" s="33"/>
      <c r="K72" s="33"/>
      <c r="L72" s="106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5" s="2" customFormat="1" ht="12" customHeight="1">
      <c r="A73" s="31"/>
      <c r="B73" s="32"/>
      <c r="C73" s="26" t="s">
        <v>21</v>
      </c>
      <c r="D73" s="33"/>
      <c r="E73" s="33"/>
      <c r="F73" s="24" t="str">
        <f>F12</f>
        <v>Obvod OŘ Brno</v>
      </c>
      <c r="G73" s="33"/>
      <c r="H73" s="33"/>
      <c r="I73" s="108" t="s">
        <v>23</v>
      </c>
      <c r="J73" s="56" t="str">
        <f>IF(J12="","",J12)</f>
        <v>23. 10. 2019</v>
      </c>
      <c r="K73" s="33"/>
      <c r="L73" s="106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5" s="2" customFormat="1" ht="6.95" customHeight="1">
      <c r="A74" s="31"/>
      <c r="B74" s="32"/>
      <c r="C74" s="33"/>
      <c r="D74" s="33"/>
      <c r="E74" s="33"/>
      <c r="F74" s="33"/>
      <c r="G74" s="33"/>
      <c r="H74" s="33"/>
      <c r="I74" s="105"/>
      <c r="J74" s="33"/>
      <c r="K74" s="33"/>
      <c r="L74" s="106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5" s="2" customFormat="1" ht="15.2" customHeight="1">
      <c r="A75" s="31"/>
      <c r="B75" s="32"/>
      <c r="C75" s="26" t="s">
        <v>25</v>
      </c>
      <c r="D75" s="33"/>
      <c r="E75" s="33"/>
      <c r="F75" s="24" t="str">
        <f>E15</f>
        <v>SŽDC, s.o., OŘ Brno</v>
      </c>
      <c r="G75" s="33"/>
      <c r="H75" s="33"/>
      <c r="I75" s="108" t="s">
        <v>31</v>
      </c>
      <c r="J75" s="29" t="str">
        <f>E21</f>
        <v xml:space="preserve"> </v>
      </c>
      <c r="K75" s="33"/>
      <c r="L75" s="106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5" s="2" customFormat="1" ht="15.2" customHeight="1">
      <c r="A76" s="31"/>
      <c r="B76" s="32"/>
      <c r="C76" s="26" t="s">
        <v>29</v>
      </c>
      <c r="D76" s="33"/>
      <c r="E76" s="33"/>
      <c r="F76" s="24" t="str">
        <f>IF(E18="","",E18)</f>
        <v>Vyplň údaj</v>
      </c>
      <c r="G76" s="33"/>
      <c r="H76" s="33"/>
      <c r="I76" s="108" t="s">
        <v>34</v>
      </c>
      <c r="J76" s="29" t="str">
        <f>E24</f>
        <v xml:space="preserve"> </v>
      </c>
      <c r="K76" s="33"/>
      <c r="L76" s="106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5" s="2" customFormat="1" ht="10.35" customHeight="1">
      <c r="A77" s="31"/>
      <c r="B77" s="32"/>
      <c r="C77" s="33"/>
      <c r="D77" s="33"/>
      <c r="E77" s="33"/>
      <c r="F77" s="33"/>
      <c r="G77" s="33"/>
      <c r="H77" s="33"/>
      <c r="I77" s="105"/>
      <c r="J77" s="33"/>
      <c r="K77" s="33"/>
      <c r="L77" s="106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5" s="9" customFormat="1" ht="29.25" customHeight="1">
      <c r="A78" s="142"/>
      <c r="B78" s="143"/>
      <c r="C78" s="144" t="s">
        <v>123</v>
      </c>
      <c r="D78" s="145" t="s">
        <v>56</v>
      </c>
      <c r="E78" s="145" t="s">
        <v>52</v>
      </c>
      <c r="F78" s="145" t="s">
        <v>53</v>
      </c>
      <c r="G78" s="145" t="s">
        <v>124</v>
      </c>
      <c r="H78" s="145" t="s">
        <v>125</v>
      </c>
      <c r="I78" s="146" t="s">
        <v>126</v>
      </c>
      <c r="J78" s="145" t="s">
        <v>120</v>
      </c>
      <c r="K78" s="147" t="s">
        <v>127</v>
      </c>
      <c r="L78" s="148"/>
      <c r="M78" s="65" t="s">
        <v>19</v>
      </c>
      <c r="N78" s="66" t="s">
        <v>41</v>
      </c>
      <c r="O78" s="66" t="s">
        <v>128</v>
      </c>
      <c r="P78" s="66" t="s">
        <v>129</v>
      </c>
      <c r="Q78" s="66" t="s">
        <v>130</v>
      </c>
      <c r="R78" s="66" t="s">
        <v>131</v>
      </c>
      <c r="S78" s="66" t="s">
        <v>132</v>
      </c>
      <c r="T78" s="67" t="s">
        <v>133</v>
      </c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  <c r="AE78" s="142"/>
    </row>
    <row r="79" spans="1:65" s="2" customFormat="1" ht="22.9" customHeight="1">
      <c r="A79" s="31"/>
      <c r="B79" s="32"/>
      <c r="C79" s="72" t="s">
        <v>134</v>
      </c>
      <c r="D79" s="33"/>
      <c r="E79" s="33"/>
      <c r="F79" s="33"/>
      <c r="G79" s="33"/>
      <c r="H79" s="33"/>
      <c r="I79" s="105"/>
      <c r="J79" s="149">
        <f>BK79</f>
        <v>0</v>
      </c>
      <c r="K79" s="33"/>
      <c r="L79" s="36"/>
      <c r="M79" s="68"/>
      <c r="N79" s="150"/>
      <c r="O79" s="69"/>
      <c r="P79" s="151">
        <f>SUM(P80:P117)</f>
        <v>0</v>
      </c>
      <c r="Q79" s="69"/>
      <c r="R79" s="151">
        <f>SUM(R80:R117)</f>
        <v>0</v>
      </c>
      <c r="S79" s="69"/>
      <c r="T79" s="152">
        <f>SUM(T80:T117)</f>
        <v>0</v>
      </c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T79" s="14" t="s">
        <v>70</v>
      </c>
      <c r="AU79" s="14" t="s">
        <v>121</v>
      </c>
      <c r="BK79" s="153">
        <f>SUM(BK80:BK117)</f>
        <v>0</v>
      </c>
    </row>
    <row r="80" spans="1:65" s="2" customFormat="1" ht="24" customHeight="1">
      <c r="A80" s="31"/>
      <c r="B80" s="32"/>
      <c r="C80" s="154" t="s">
        <v>79</v>
      </c>
      <c r="D80" s="154" t="s">
        <v>135</v>
      </c>
      <c r="E80" s="155" t="s">
        <v>136</v>
      </c>
      <c r="F80" s="156" t="s">
        <v>137</v>
      </c>
      <c r="G80" s="157" t="s">
        <v>138</v>
      </c>
      <c r="H80" s="158">
        <v>1</v>
      </c>
      <c r="I80" s="159"/>
      <c r="J80" s="160">
        <f t="shared" ref="J80:J117" si="0">ROUND(I80*H80,2)</f>
        <v>0</v>
      </c>
      <c r="K80" s="156" t="s">
        <v>139</v>
      </c>
      <c r="L80" s="161"/>
      <c r="M80" s="162" t="s">
        <v>19</v>
      </c>
      <c r="N80" s="163" t="s">
        <v>42</v>
      </c>
      <c r="O80" s="61"/>
      <c r="P80" s="164">
        <f t="shared" ref="P80:P117" si="1">O80*H80</f>
        <v>0</v>
      </c>
      <c r="Q80" s="164">
        <v>0</v>
      </c>
      <c r="R80" s="164">
        <f t="shared" ref="R80:R117" si="2">Q80*H80</f>
        <v>0</v>
      </c>
      <c r="S80" s="164">
        <v>0</v>
      </c>
      <c r="T80" s="165">
        <f t="shared" ref="T80:T117" si="3">S80*H80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R80" s="166" t="s">
        <v>140</v>
      </c>
      <c r="AT80" s="166" t="s">
        <v>135</v>
      </c>
      <c r="AU80" s="166" t="s">
        <v>71</v>
      </c>
      <c r="AY80" s="14" t="s">
        <v>141</v>
      </c>
      <c r="BE80" s="167">
        <f t="shared" ref="BE80:BE117" si="4">IF(N80="základní",J80,0)</f>
        <v>0</v>
      </c>
      <c r="BF80" s="167">
        <f t="shared" ref="BF80:BF117" si="5">IF(N80="snížená",J80,0)</f>
        <v>0</v>
      </c>
      <c r="BG80" s="167">
        <f t="shared" ref="BG80:BG117" si="6">IF(N80="zákl. přenesená",J80,0)</f>
        <v>0</v>
      </c>
      <c r="BH80" s="167">
        <f t="shared" ref="BH80:BH117" si="7">IF(N80="sníž. přenesená",J80,0)</f>
        <v>0</v>
      </c>
      <c r="BI80" s="167">
        <f t="shared" ref="BI80:BI117" si="8">IF(N80="nulová",J80,0)</f>
        <v>0</v>
      </c>
      <c r="BJ80" s="14" t="s">
        <v>79</v>
      </c>
      <c r="BK80" s="167">
        <f t="shared" ref="BK80:BK117" si="9">ROUND(I80*H80,2)</f>
        <v>0</v>
      </c>
      <c r="BL80" s="14" t="s">
        <v>142</v>
      </c>
      <c r="BM80" s="166" t="s">
        <v>344</v>
      </c>
    </row>
    <row r="81" spans="1:65" s="2" customFormat="1" ht="24" customHeight="1">
      <c r="A81" s="31"/>
      <c r="B81" s="32"/>
      <c r="C81" s="154" t="s">
        <v>81</v>
      </c>
      <c r="D81" s="154" t="s">
        <v>135</v>
      </c>
      <c r="E81" s="155" t="s">
        <v>144</v>
      </c>
      <c r="F81" s="156" t="s">
        <v>145</v>
      </c>
      <c r="G81" s="157" t="s">
        <v>138</v>
      </c>
      <c r="H81" s="158">
        <v>1</v>
      </c>
      <c r="I81" s="159"/>
      <c r="J81" s="160">
        <f t="shared" si="0"/>
        <v>0</v>
      </c>
      <c r="K81" s="156" t="s">
        <v>139</v>
      </c>
      <c r="L81" s="161"/>
      <c r="M81" s="162" t="s">
        <v>19</v>
      </c>
      <c r="N81" s="163" t="s">
        <v>42</v>
      </c>
      <c r="O81" s="61"/>
      <c r="P81" s="164">
        <f t="shared" si="1"/>
        <v>0</v>
      </c>
      <c r="Q81" s="164">
        <v>0</v>
      </c>
      <c r="R81" s="164">
        <f t="shared" si="2"/>
        <v>0</v>
      </c>
      <c r="S81" s="164">
        <v>0</v>
      </c>
      <c r="T81" s="165">
        <f t="shared" si="3"/>
        <v>0</v>
      </c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R81" s="166" t="s">
        <v>140</v>
      </c>
      <c r="AT81" s="166" t="s">
        <v>135</v>
      </c>
      <c r="AU81" s="166" t="s">
        <v>71</v>
      </c>
      <c r="AY81" s="14" t="s">
        <v>141</v>
      </c>
      <c r="BE81" s="167">
        <f t="shared" si="4"/>
        <v>0</v>
      </c>
      <c r="BF81" s="167">
        <f t="shared" si="5"/>
        <v>0</v>
      </c>
      <c r="BG81" s="167">
        <f t="shared" si="6"/>
        <v>0</v>
      </c>
      <c r="BH81" s="167">
        <f t="shared" si="7"/>
        <v>0</v>
      </c>
      <c r="BI81" s="167">
        <f t="shared" si="8"/>
        <v>0</v>
      </c>
      <c r="BJ81" s="14" t="s">
        <v>79</v>
      </c>
      <c r="BK81" s="167">
        <f t="shared" si="9"/>
        <v>0</v>
      </c>
      <c r="BL81" s="14" t="s">
        <v>142</v>
      </c>
      <c r="BM81" s="166" t="s">
        <v>345</v>
      </c>
    </row>
    <row r="82" spans="1:65" s="2" customFormat="1" ht="24" customHeight="1">
      <c r="A82" s="31"/>
      <c r="B82" s="32"/>
      <c r="C82" s="154" t="s">
        <v>147</v>
      </c>
      <c r="D82" s="154" t="s">
        <v>135</v>
      </c>
      <c r="E82" s="155" t="s">
        <v>148</v>
      </c>
      <c r="F82" s="156" t="s">
        <v>149</v>
      </c>
      <c r="G82" s="157" t="s">
        <v>138</v>
      </c>
      <c r="H82" s="158">
        <v>1</v>
      </c>
      <c r="I82" s="159"/>
      <c r="J82" s="160">
        <f t="shared" si="0"/>
        <v>0</v>
      </c>
      <c r="K82" s="156" t="s">
        <v>139</v>
      </c>
      <c r="L82" s="161"/>
      <c r="M82" s="162" t="s">
        <v>19</v>
      </c>
      <c r="N82" s="163" t="s">
        <v>42</v>
      </c>
      <c r="O82" s="61"/>
      <c r="P82" s="164">
        <f t="shared" si="1"/>
        <v>0</v>
      </c>
      <c r="Q82" s="164">
        <v>0</v>
      </c>
      <c r="R82" s="164">
        <f t="shared" si="2"/>
        <v>0</v>
      </c>
      <c r="S82" s="164">
        <v>0</v>
      </c>
      <c r="T82" s="165">
        <f t="shared" si="3"/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66" t="s">
        <v>140</v>
      </c>
      <c r="AT82" s="166" t="s">
        <v>135</v>
      </c>
      <c r="AU82" s="166" t="s">
        <v>71</v>
      </c>
      <c r="AY82" s="14" t="s">
        <v>141</v>
      </c>
      <c r="BE82" s="167">
        <f t="shared" si="4"/>
        <v>0</v>
      </c>
      <c r="BF82" s="167">
        <f t="shared" si="5"/>
        <v>0</v>
      </c>
      <c r="BG82" s="167">
        <f t="shared" si="6"/>
        <v>0</v>
      </c>
      <c r="BH82" s="167">
        <f t="shared" si="7"/>
        <v>0</v>
      </c>
      <c r="BI82" s="167">
        <f t="shared" si="8"/>
        <v>0</v>
      </c>
      <c r="BJ82" s="14" t="s">
        <v>79</v>
      </c>
      <c r="BK82" s="167">
        <f t="shared" si="9"/>
        <v>0</v>
      </c>
      <c r="BL82" s="14" t="s">
        <v>142</v>
      </c>
      <c r="BM82" s="166" t="s">
        <v>346</v>
      </c>
    </row>
    <row r="83" spans="1:65" s="2" customFormat="1" ht="24" customHeight="1">
      <c r="A83" s="31"/>
      <c r="B83" s="32"/>
      <c r="C83" s="154" t="s">
        <v>142</v>
      </c>
      <c r="D83" s="154" t="s">
        <v>135</v>
      </c>
      <c r="E83" s="155" t="s">
        <v>151</v>
      </c>
      <c r="F83" s="156" t="s">
        <v>152</v>
      </c>
      <c r="G83" s="157" t="s">
        <v>138</v>
      </c>
      <c r="H83" s="158">
        <v>1</v>
      </c>
      <c r="I83" s="159"/>
      <c r="J83" s="160">
        <f t="shared" si="0"/>
        <v>0</v>
      </c>
      <c r="K83" s="156" t="s">
        <v>139</v>
      </c>
      <c r="L83" s="161"/>
      <c r="M83" s="162" t="s">
        <v>19</v>
      </c>
      <c r="N83" s="163" t="s">
        <v>42</v>
      </c>
      <c r="O83" s="61"/>
      <c r="P83" s="164">
        <f t="shared" si="1"/>
        <v>0</v>
      </c>
      <c r="Q83" s="164">
        <v>0</v>
      </c>
      <c r="R83" s="164">
        <f t="shared" si="2"/>
        <v>0</v>
      </c>
      <c r="S83" s="164">
        <v>0</v>
      </c>
      <c r="T83" s="165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66" t="s">
        <v>140</v>
      </c>
      <c r="AT83" s="166" t="s">
        <v>135</v>
      </c>
      <c r="AU83" s="166" t="s">
        <v>71</v>
      </c>
      <c r="AY83" s="14" t="s">
        <v>141</v>
      </c>
      <c r="BE83" s="167">
        <f t="shared" si="4"/>
        <v>0</v>
      </c>
      <c r="BF83" s="167">
        <f t="shared" si="5"/>
        <v>0</v>
      </c>
      <c r="BG83" s="167">
        <f t="shared" si="6"/>
        <v>0</v>
      </c>
      <c r="BH83" s="167">
        <f t="shared" si="7"/>
        <v>0</v>
      </c>
      <c r="BI83" s="167">
        <f t="shared" si="8"/>
        <v>0</v>
      </c>
      <c r="BJ83" s="14" t="s">
        <v>79</v>
      </c>
      <c r="BK83" s="167">
        <f t="shared" si="9"/>
        <v>0</v>
      </c>
      <c r="BL83" s="14" t="s">
        <v>142</v>
      </c>
      <c r="BM83" s="166" t="s">
        <v>347</v>
      </c>
    </row>
    <row r="84" spans="1:65" s="2" customFormat="1" ht="24" customHeight="1">
      <c r="A84" s="31"/>
      <c r="B84" s="32"/>
      <c r="C84" s="154" t="s">
        <v>154</v>
      </c>
      <c r="D84" s="154" t="s">
        <v>135</v>
      </c>
      <c r="E84" s="155" t="s">
        <v>155</v>
      </c>
      <c r="F84" s="156" t="s">
        <v>156</v>
      </c>
      <c r="G84" s="157" t="s">
        <v>138</v>
      </c>
      <c r="H84" s="158">
        <v>1</v>
      </c>
      <c r="I84" s="159"/>
      <c r="J84" s="160">
        <f t="shared" si="0"/>
        <v>0</v>
      </c>
      <c r="K84" s="156" t="s">
        <v>139</v>
      </c>
      <c r="L84" s="161"/>
      <c r="M84" s="162" t="s">
        <v>19</v>
      </c>
      <c r="N84" s="163" t="s">
        <v>42</v>
      </c>
      <c r="O84" s="61"/>
      <c r="P84" s="164">
        <f t="shared" si="1"/>
        <v>0</v>
      </c>
      <c r="Q84" s="164">
        <v>0</v>
      </c>
      <c r="R84" s="164">
        <f t="shared" si="2"/>
        <v>0</v>
      </c>
      <c r="S84" s="164">
        <v>0</v>
      </c>
      <c r="T84" s="165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66" t="s">
        <v>140</v>
      </c>
      <c r="AT84" s="166" t="s">
        <v>135</v>
      </c>
      <c r="AU84" s="166" t="s">
        <v>71</v>
      </c>
      <c r="AY84" s="14" t="s">
        <v>141</v>
      </c>
      <c r="BE84" s="167">
        <f t="shared" si="4"/>
        <v>0</v>
      </c>
      <c r="BF84" s="167">
        <f t="shared" si="5"/>
        <v>0</v>
      </c>
      <c r="BG84" s="167">
        <f t="shared" si="6"/>
        <v>0</v>
      </c>
      <c r="BH84" s="167">
        <f t="shared" si="7"/>
        <v>0</v>
      </c>
      <c r="BI84" s="167">
        <f t="shared" si="8"/>
        <v>0</v>
      </c>
      <c r="BJ84" s="14" t="s">
        <v>79</v>
      </c>
      <c r="BK84" s="167">
        <f t="shared" si="9"/>
        <v>0</v>
      </c>
      <c r="BL84" s="14" t="s">
        <v>142</v>
      </c>
      <c r="BM84" s="166" t="s">
        <v>348</v>
      </c>
    </row>
    <row r="85" spans="1:65" s="2" customFormat="1" ht="24" customHeight="1">
      <c r="A85" s="31"/>
      <c r="B85" s="32"/>
      <c r="C85" s="154" t="s">
        <v>158</v>
      </c>
      <c r="D85" s="154" t="s">
        <v>135</v>
      </c>
      <c r="E85" s="155" t="s">
        <v>159</v>
      </c>
      <c r="F85" s="156" t="s">
        <v>160</v>
      </c>
      <c r="G85" s="157" t="s">
        <v>138</v>
      </c>
      <c r="H85" s="158">
        <v>4</v>
      </c>
      <c r="I85" s="159"/>
      <c r="J85" s="160">
        <f t="shared" si="0"/>
        <v>0</v>
      </c>
      <c r="K85" s="156" t="s">
        <v>139</v>
      </c>
      <c r="L85" s="161"/>
      <c r="M85" s="162" t="s">
        <v>19</v>
      </c>
      <c r="N85" s="163" t="s">
        <v>42</v>
      </c>
      <c r="O85" s="61"/>
      <c r="P85" s="164">
        <f t="shared" si="1"/>
        <v>0</v>
      </c>
      <c r="Q85" s="164">
        <v>0</v>
      </c>
      <c r="R85" s="164">
        <f t="shared" si="2"/>
        <v>0</v>
      </c>
      <c r="S85" s="164">
        <v>0</v>
      </c>
      <c r="T85" s="165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66" t="s">
        <v>140</v>
      </c>
      <c r="AT85" s="166" t="s">
        <v>135</v>
      </c>
      <c r="AU85" s="166" t="s">
        <v>71</v>
      </c>
      <c r="AY85" s="14" t="s">
        <v>141</v>
      </c>
      <c r="BE85" s="167">
        <f t="shared" si="4"/>
        <v>0</v>
      </c>
      <c r="BF85" s="167">
        <f t="shared" si="5"/>
        <v>0</v>
      </c>
      <c r="BG85" s="167">
        <f t="shared" si="6"/>
        <v>0</v>
      </c>
      <c r="BH85" s="167">
        <f t="shared" si="7"/>
        <v>0</v>
      </c>
      <c r="BI85" s="167">
        <f t="shared" si="8"/>
        <v>0</v>
      </c>
      <c r="BJ85" s="14" t="s">
        <v>79</v>
      </c>
      <c r="BK85" s="167">
        <f t="shared" si="9"/>
        <v>0</v>
      </c>
      <c r="BL85" s="14" t="s">
        <v>142</v>
      </c>
      <c r="BM85" s="166" t="s">
        <v>349</v>
      </c>
    </row>
    <row r="86" spans="1:65" s="2" customFormat="1" ht="24" customHeight="1">
      <c r="A86" s="31"/>
      <c r="B86" s="32"/>
      <c r="C86" s="154" t="s">
        <v>162</v>
      </c>
      <c r="D86" s="154" t="s">
        <v>135</v>
      </c>
      <c r="E86" s="155" t="s">
        <v>163</v>
      </c>
      <c r="F86" s="156" t="s">
        <v>164</v>
      </c>
      <c r="G86" s="157" t="s">
        <v>138</v>
      </c>
      <c r="H86" s="158">
        <v>4</v>
      </c>
      <c r="I86" s="159"/>
      <c r="J86" s="160">
        <f t="shared" si="0"/>
        <v>0</v>
      </c>
      <c r="K86" s="156" t="s">
        <v>139</v>
      </c>
      <c r="L86" s="161"/>
      <c r="M86" s="162" t="s">
        <v>19</v>
      </c>
      <c r="N86" s="163" t="s">
        <v>42</v>
      </c>
      <c r="O86" s="61"/>
      <c r="P86" s="164">
        <f t="shared" si="1"/>
        <v>0</v>
      </c>
      <c r="Q86" s="164">
        <v>0</v>
      </c>
      <c r="R86" s="164">
        <f t="shared" si="2"/>
        <v>0</v>
      </c>
      <c r="S86" s="164">
        <v>0</v>
      </c>
      <c r="T86" s="165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66" t="s">
        <v>140</v>
      </c>
      <c r="AT86" s="166" t="s">
        <v>135</v>
      </c>
      <c r="AU86" s="166" t="s">
        <v>71</v>
      </c>
      <c r="AY86" s="14" t="s">
        <v>141</v>
      </c>
      <c r="BE86" s="167">
        <f t="shared" si="4"/>
        <v>0</v>
      </c>
      <c r="BF86" s="167">
        <f t="shared" si="5"/>
        <v>0</v>
      </c>
      <c r="BG86" s="167">
        <f t="shared" si="6"/>
        <v>0</v>
      </c>
      <c r="BH86" s="167">
        <f t="shared" si="7"/>
        <v>0</v>
      </c>
      <c r="BI86" s="167">
        <f t="shared" si="8"/>
        <v>0</v>
      </c>
      <c r="BJ86" s="14" t="s">
        <v>79</v>
      </c>
      <c r="BK86" s="167">
        <f t="shared" si="9"/>
        <v>0</v>
      </c>
      <c r="BL86" s="14" t="s">
        <v>142</v>
      </c>
      <c r="BM86" s="166" t="s">
        <v>350</v>
      </c>
    </row>
    <row r="87" spans="1:65" s="2" customFormat="1" ht="24" customHeight="1">
      <c r="A87" s="31"/>
      <c r="B87" s="32"/>
      <c r="C87" s="154" t="s">
        <v>140</v>
      </c>
      <c r="D87" s="154" t="s">
        <v>135</v>
      </c>
      <c r="E87" s="155" t="s">
        <v>166</v>
      </c>
      <c r="F87" s="156" t="s">
        <v>167</v>
      </c>
      <c r="G87" s="157" t="s">
        <v>138</v>
      </c>
      <c r="H87" s="158">
        <v>2</v>
      </c>
      <c r="I87" s="159"/>
      <c r="J87" s="160">
        <f t="shared" si="0"/>
        <v>0</v>
      </c>
      <c r="K87" s="156" t="s">
        <v>139</v>
      </c>
      <c r="L87" s="161"/>
      <c r="M87" s="162" t="s">
        <v>19</v>
      </c>
      <c r="N87" s="163" t="s">
        <v>42</v>
      </c>
      <c r="O87" s="61"/>
      <c r="P87" s="164">
        <f t="shared" si="1"/>
        <v>0</v>
      </c>
      <c r="Q87" s="164">
        <v>0</v>
      </c>
      <c r="R87" s="164">
        <f t="shared" si="2"/>
        <v>0</v>
      </c>
      <c r="S87" s="164">
        <v>0</v>
      </c>
      <c r="T87" s="165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66" t="s">
        <v>140</v>
      </c>
      <c r="AT87" s="166" t="s">
        <v>135</v>
      </c>
      <c r="AU87" s="166" t="s">
        <v>71</v>
      </c>
      <c r="AY87" s="14" t="s">
        <v>141</v>
      </c>
      <c r="BE87" s="167">
        <f t="shared" si="4"/>
        <v>0</v>
      </c>
      <c r="BF87" s="167">
        <f t="shared" si="5"/>
        <v>0</v>
      </c>
      <c r="BG87" s="167">
        <f t="shared" si="6"/>
        <v>0</v>
      </c>
      <c r="BH87" s="167">
        <f t="shared" si="7"/>
        <v>0</v>
      </c>
      <c r="BI87" s="167">
        <f t="shared" si="8"/>
        <v>0</v>
      </c>
      <c r="BJ87" s="14" t="s">
        <v>79</v>
      </c>
      <c r="BK87" s="167">
        <f t="shared" si="9"/>
        <v>0</v>
      </c>
      <c r="BL87" s="14" t="s">
        <v>142</v>
      </c>
      <c r="BM87" s="166" t="s">
        <v>351</v>
      </c>
    </row>
    <row r="88" spans="1:65" s="2" customFormat="1" ht="24" customHeight="1">
      <c r="A88" s="31"/>
      <c r="B88" s="32"/>
      <c r="C88" s="154" t="s">
        <v>169</v>
      </c>
      <c r="D88" s="154" t="s">
        <v>135</v>
      </c>
      <c r="E88" s="155" t="s">
        <v>170</v>
      </c>
      <c r="F88" s="156" t="s">
        <v>171</v>
      </c>
      <c r="G88" s="157" t="s">
        <v>138</v>
      </c>
      <c r="H88" s="158">
        <v>1</v>
      </c>
      <c r="I88" s="159"/>
      <c r="J88" s="160">
        <f t="shared" si="0"/>
        <v>0</v>
      </c>
      <c r="K88" s="156" t="s">
        <v>139</v>
      </c>
      <c r="L88" s="161"/>
      <c r="M88" s="162" t="s">
        <v>19</v>
      </c>
      <c r="N88" s="163" t="s">
        <v>42</v>
      </c>
      <c r="O88" s="61"/>
      <c r="P88" s="164">
        <f t="shared" si="1"/>
        <v>0</v>
      </c>
      <c r="Q88" s="164">
        <v>0</v>
      </c>
      <c r="R88" s="164">
        <f t="shared" si="2"/>
        <v>0</v>
      </c>
      <c r="S88" s="164">
        <v>0</v>
      </c>
      <c r="T88" s="165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66" t="s">
        <v>140</v>
      </c>
      <c r="AT88" s="166" t="s">
        <v>135</v>
      </c>
      <c r="AU88" s="166" t="s">
        <v>71</v>
      </c>
      <c r="AY88" s="14" t="s">
        <v>141</v>
      </c>
      <c r="BE88" s="167">
        <f t="shared" si="4"/>
        <v>0</v>
      </c>
      <c r="BF88" s="167">
        <f t="shared" si="5"/>
        <v>0</v>
      </c>
      <c r="BG88" s="167">
        <f t="shared" si="6"/>
        <v>0</v>
      </c>
      <c r="BH88" s="167">
        <f t="shared" si="7"/>
        <v>0</v>
      </c>
      <c r="BI88" s="167">
        <f t="shared" si="8"/>
        <v>0</v>
      </c>
      <c r="BJ88" s="14" t="s">
        <v>79</v>
      </c>
      <c r="BK88" s="167">
        <f t="shared" si="9"/>
        <v>0</v>
      </c>
      <c r="BL88" s="14" t="s">
        <v>142</v>
      </c>
      <c r="BM88" s="166" t="s">
        <v>352</v>
      </c>
    </row>
    <row r="89" spans="1:65" s="2" customFormat="1" ht="24" customHeight="1">
      <c r="A89" s="31"/>
      <c r="B89" s="32"/>
      <c r="C89" s="154" t="s">
        <v>173</v>
      </c>
      <c r="D89" s="154" t="s">
        <v>135</v>
      </c>
      <c r="E89" s="155" t="s">
        <v>174</v>
      </c>
      <c r="F89" s="156" t="s">
        <v>175</v>
      </c>
      <c r="G89" s="157" t="s">
        <v>138</v>
      </c>
      <c r="H89" s="158">
        <v>1</v>
      </c>
      <c r="I89" s="159"/>
      <c r="J89" s="160">
        <f t="shared" si="0"/>
        <v>0</v>
      </c>
      <c r="K89" s="156" t="s">
        <v>139</v>
      </c>
      <c r="L89" s="161"/>
      <c r="M89" s="162" t="s">
        <v>19</v>
      </c>
      <c r="N89" s="163" t="s">
        <v>42</v>
      </c>
      <c r="O89" s="61"/>
      <c r="P89" s="164">
        <f t="shared" si="1"/>
        <v>0</v>
      </c>
      <c r="Q89" s="164">
        <v>0</v>
      </c>
      <c r="R89" s="164">
        <f t="shared" si="2"/>
        <v>0</v>
      </c>
      <c r="S89" s="164">
        <v>0</v>
      </c>
      <c r="T89" s="165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66" t="s">
        <v>140</v>
      </c>
      <c r="AT89" s="166" t="s">
        <v>135</v>
      </c>
      <c r="AU89" s="166" t="s">
        <v>71</v>
      </c>
      <c r="AY89" s="14" t="s">
        <v>141</v>
      </c>
      <c r="BE89" s="167">
        <f t="shared" si="4"/>
        <v>0</v>
      </c>
      <c r="BF89" s="167">
        <f t="shared" si="5"/>
        <v>0</v>
      </c>
      <c r="BG89" s="167">
        <f t="shared" si="6"/>
        <v>0</v>
      </c>
      <c r="BH89" s="167">
        <f t="shared" si="7"/>
        <v>0</v>
      </c>
      <c r="BI89" s="167">
        <f t="shared" si="8"/>
        <v>0</v>
      </c>
      <c r="BJ89" s="14" t="s">
        <v>79</v>
      </c>
      <c r="BK89" s="167">
        <f t="shared" si="9"/>
        <v>0</v>
      </c>
      <c r="BL89" s="14" t="s">
        <v>142</v>
      </c>
      <c r="BM89" s="166" t="s">
        <v>353</v>
      </c>
    </row>
    <row r="90" spans="1:65" s="2" customFormat="1" ht="24" customHeight="1">
      <c r="A90" s="31"/>
      <c r="B90" s="32"/>
      <c r="C90" s="154" t="s">
        <v>177</v>
      </c>
      <c r="D90" s="154" t="s">
        <v>135</v>
      </c>
      <c r="E90" s="155" t="s">
        <v>178</v>
      </c>
      <c r="F90" s="156" t="s">
        <v>179</v>
      </c>
      <c r="G90" s="157" t="s">
        <v>138</v>
      </c>
      <c r="H90" s="158">
        <v>1</v>
      </c>
      <c r="I90" s="159"/>
      <c r="J90" s="160">
        <f t="shared" si="0"/>
        <v>0</v>
      </c>
      <c r="K90" s="156" t="s">
        <v>139</v>
      </c>
      <c r="L90" s="161"/>
      <c r="M90" s="162" t="s">
        <v>19</v>
      </c>
      <c r="N90" s="163" t="s">
        <v>42</v>
      </c>
      <c r="O90" s="61"/>
      <c r="P90" s="164">
        <f t="shared" si="1"/>
        <v>0</v>
      </c>
      <c r="Q90" s="164">
        <v>0</v>
      </c>
      <c r="R90" s="164">
        <f t="shared" si="2"/>
        <v>0</v>
      </c>
      <c r="S90" s="164">
        <v>0</v>
      </c>
      <c r="T90" s="165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66" t="s">
        <v>140</v>
      </c>
      <c r="AT90" s="166" t="s">
        <v>135</v>
      </c>
      <c r="AU90" s="166" t="s">
        <v>71</v>
      </c>
      <c r="AY90" s="14" t="s">
        <v>141</v>
      </c>
      <c r="BE90" s="167">
        <f t="shared" si="4"/>
        <v>0</v>
      </c>
      <c r="BF90" s="167">
        <f t="shared" si="5"/>
        <v>0</v>
      </c>
      <c r="BG90" s="167">
        <f t="shared" si="6"/>
        <v>0</v>
      </c>
      <c r="BH90" s="167">
        <f t="shared" si="7"/>
        <v>0</v>
      </c>
      <c r="BI90" s="167">
        <f t="shared" si="8"/>
        <v>0</v>
      </c>
      <c r="BJ90" s="14" t="s">
        <v>79</v>
      </c>
      <c r="BK90" s="167">
        <f t="shared" si="9"/>
        <v>0</v>
      </c>
      <c r="BL90" s="14" t="s">
        <v>142</v>
      </c>
      <c r="BM90" s="166" t="s">
        <v>354</v>
      </c>
    </row>
    <row r="91" spans="1:65" s="2" customFormat="1" ht="24" customHeight="1">
      <c r="A91" s="31"/>
      <c r="B91" s="32"/>
      <c r="C91" s="154" t="s">
        <v>181</v>
      </c>
      <c r="D91" s="154" t="s">
        <v>135</v>
      </c>
      <c r="E91" s="155" t="s">
        <v>186</v>
      </c>
      <c r="F91" s="156" t="s">
        <v>187</v>
      </c>
      <c r="G91" s="157" t="s">
        <v>188</v>
      </c>
      <c r="H91" s="158">
        <v>20</v>
      </c>
      <c r="I91" s="159"/>
      <c r="J91" s="160">
        <f t="shared" si="0"/>
        <v>0</v>
      </c>
      <c r="K91" s="156" t="s">
        <v>139</v>
      </c>
      <c r="L91" s="161"/>
      <c r="M91" s="162" t="s">
        <v>19</v>
      </c>
      <c r="N91" s="163" t="s">
        <v>42</v>
      </c>
      <c r="O91" s="61"/>
      <c r="P91" s="164">
        <f t="shared" si="1"/>
        <v>0</v>
      </c>
      <c r="Q91" s="164">
        <v>0</v>
      </c>
      <c r="R91" s="164">
        <f t="shared" si="2"/>
        <v>0</v>
      </c>
      <c r="S91" s="164">
        <v>0</v>
      </c>
      <c r="T91" s="165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66" t="s">
        <v>140</v>
      </c>
      <c r="AT91" s="166" t="s">
        <v>135</v>
      </c>
      <c r="AU91" s="166" t="s">
        <v>71</v>
      </c>
      <c r="AY91" s="14" t="s">
        <v>141</v>
      </c>
      <c r="BE91" s="167">
        <f t="shared" si="4"/>
        <v>0</v>
      </c>
      <c r="BF91" s="167">
        <f t="shared" si="5"/>
        <v>0</v>
      </c>
      <c r="BG91" s="167">
        <f t="shared" si="6"/>
        <v>0</v>
      </c>
      <c r="BH91" s="167">
        <f t="shared" si="7"/>
        <v>0</v>
      </c>
      <c r="BI91" s="167">
        <f t="shared" si="8"/>
        <v>0</v>
      </c>
      <c r="BJ91" s="14" t="s">
        <v>79</v>
      </c>
      <c r="BK91" s="167">
        <f t="shared" si="9"/>
        <v>0</v>
      </c>
      <c r="BL91" s="14" t="s">
        <v>142</v>
      </c>
      <c r="BM91" s="166" t="s">
        <v>355</v>
      </c>
    </row>
    <row r="92" spans="1:65" s="2" customFormat="1" ht="24" customHeight="1">
      <c r="A92" s="31"/>
      <c r="B92" s="32"/>
      <c r="C92" s="168" t="s">
        <v>185</v>
      </c>
      <c r="D92" s="168" t="s">
        <v>191</v>
      </c>
      <c r="E92" s="169" t="s">
        <v>192</v>
      </c>
      <c r="F92" s="170" t="s">
        <v>193</v>
      </c>
      <c r="G92" s="171" t="s">
        <v>188</v>
      </c>
      <c r="H92" s="172">
        <v>20</v>
      </c>
      <c r="I92" s="173"/>
      <c r="J92" s="174">
        <f t="shared" si="0"/>
        <v>0</v>
      </c>
      <c r="K92" s="170" t="s">
        <v>139</v>
      </c>
      <c r="L92" s="36"/>
      <c r="M92" s="175" t="s">
        <v>19</v>
      </c>
      <c r="N92" s="176" t="s">
        <v>42</v>
      </c>
      <c r="O92" s="61"/>
      <c r="P92" s="164">
        <f t="shared" si="1"/>
        <v>0</v>
      </c>
      <c r="Q92" s="164">
        <v>0</v>
      </c>
      <c r="R92" s="164">
        <f t="shared" si="2"/>
        <v>0</v>
      </c>
      <c r="S92" s="164">
        <v>0</v>
      </c>
      <c r="T92" s="165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66" t="s">
        <v>142</v>
      </c>
      <c r="AT92" s="166" t="s">
        <v>191</v>
      </c>
      <c r="AU92" s="166" t="s">
        <v>71</v>
      </c>
      <c r="AY92" s="14" t="s">
        <v>141</v>
      </c>
      <c r="BE92" s="167">
        <f t="shared" si="4"/>
        <v>0</v>
      </c>
      <c r="BF92" s="167">
        <f t="shared" si="5"/>
        <v>0</v>
      </c>
      <c r="BG92" s="167">
        <f t="shared" si="6"/>
        <v>0</v>
      </c>
      <c r="BH92" s="167">
        <f t="shared" si="7"/>
        <v>0</v>
      </c>
      <c r="BI92" s="167">
        <f t="shared" si="8"/>
        <v>0</v>
      </c>
      <c r="BJ92" s="14" t="s">
        <v>79</v>
      </c>
      <c r="BK92" s="167">
        <f t="shared" si="9"/>
        <v>0</v>
      </c>
      <c r="BL92" s="14" t="s">
        <v>142</v>
      </c>
      <c r="BM92" s="166" t="s">
        <v>356</v>
      </c>
    </row>
    <row r="93" spans="1:65" s="2" customFormat="1" ht="24" customHeight="1">
      <c r="A93" s="31"/>
      <c r="B93" s="32"/>
      <c r="C93" s="168" t="s">
        <v>190</v>
      </c>
      <c r="D93" s="168" t="s">
        <v>191</v>
      </c>
      <c r="E93" s="169" t="s">
        <v>205</v>
      </c>
      <c r="F93" s="170" t="s">
        <v>206</v>
      </c>
      <c r="G93" s="171" t="s">
        <v>207</v>
      </c>
      <c r="H93" s="172">
        <v>0.5</v>
      </c>
      <c r="I93" s="173"/>
      <c r="J93" s="174">
        <f t="shared" si="0"/>
        <v>0</v>
      </c>
      <c r="K93" s="170" t="s">
        <v>139</v>
      </c>
      <c r="L93" s="36"/>
      <c r="M93" s="175" t="s">
        <v>19</v>
      </c>
      <c r="N93" s="176" t="s">
        <v>42</v>
      </c>
      <c r="O93" s="61"/>
      <c r="P93" s="164">
        <f t="shared" si="1"/>
        <v>0</v>
      </c>
      <c r="Q93" s="164">
        <v>0</v>
      </c>
      <c r="R93" s="164">
        <f t="shared" si="2"/>
        <v>0</v>
      </c>
      <c r="S93" s="164">
        <v>0</v>
      </c>
      <c r="T93" s="165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66" t="s">
        <v>202</v>
      </c>
      <c r="AT93" s="166" t="s">
        <v>191</v>
      </c>
      <c r="AU93" s="166" t="s">
        <v>71</v>
      </c>
      <c r="AY93" s="14" t="s">
        <v>141</v>
      </c>
      <c r="BE93" s="167">
        <f t="shared" si="4"/>
        <v>0</v>
      </c>
      <c r="BF93" s="167">
        <f t="shared" si="5"/>
        <v>0</v>
      </c>
      <c r="BG93" s="167">
        <f t="shared" si="6"/>
        <v>0</v>
      </c>
      <c r="BH93" s="167">
        <f t="shared" si="7"/>
        <v>0</v>
      </c>
      <c r="BI93" s="167">
        <f t="shared" si="8"/>
        <v>0</v>
      </c>
      <c r="BJ93" s="14" t="s">
        <v>79</v>
      </c>
      <c r="BK93" s="167">
        <f t="shared" si="9"/>
        <v>0</v>
      </c>
      <c r="BL93" s="14" t="s">
        <v>202</v>
      </c>
      <c r="BM93" s="166" t="s">
        <v>357</v>
      </c>
    </row>
    <row r="94" spans="1:65" s="2" customFormat="1" ht="24" customHeight="1">
      <c r="A94" s="31"/>
      <c r="B94" s="32"/>
      <c r="C94" s="154" t="s">
        <v>8</v>
      </c>
      <c r="D94" s="154" t="s">
        <v>135</v>
      </c>
      <c r="E94" s="155" t="s">
        <v>214</v>
      </c>
      <c r="F94" s="156" t="s">
        <v>215</v>
      </c>
      <c r="G94" s="157" t="s">
        <v>138</v>
      </c>
      <c r="H94" s="158">
        <v>2</v>
      </c>
      <c r="I94" s="159"/>
      <c r="J94" s="160">
        <f t="shared" si="0"/>
        <v>0</v>
      </c>
      <c r="K94" s="156" t="s">
        <v>139</v>
      </c>
      <c r="L94" s="161"/>
      <c r="M94" s="162" t="s">
        <v>19</v>
      </c>
      <c r="N94" s="163" t="s">
        <v>42</v>
      </c>
      <c r="O94" s="61"/>
      <c r="P94" s="164">
        <f t="shared" si="1"/>
        <v>0</v>
      </c>
      <c r="Q94" s="164">
        <v>0</v>
      </c>
      <c r="R94" s="164">
        <f t="shared" si="2"/>
        <v>0</v>
      </c>
      <c r="S94" s="164">
        <v>0</v>
      </c>
      <c r="T94" s="165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66" t="s">
        <v>197</v>
      </c>
      <c r="AT94" s="166" t="s">
        <v>135</v>
      </c>
      <c r="AU94" s="166" t="s">
        <v>71</v>
      </c>
      <c r="AY94" s="14" t="s">
        <v>141</v>
      </c>
      <c r="BE94" s="167">
        <f t="shared" si="4"/>
        <v>0</v>
      </c>
      <c r="BF94" s="167">
        <f t="shared" si="5"/>
        <v>0</v>
      </c>
      <c r="BG94" s="167">
        <f t="shared" si="6"/>
        <v>0</v>
      </c>
      <c r="BH94" s="167">
        <f t="shared" si="7"/>
        <v>0</v>
      </c>
      <c r="BI94" s="167">
        <f t="shared" si="8"/>
        <v>0</v>
      </c>
      <c r="BJ94" s="14" t="s">
        <v>79</v>
      </c>
      <c r="BK94" s="167">
        <f t="shared" si="9"/>
        <v>0</v>
      </c>
      <c r="BL94" s="14" t="s">
        <v>197</v>
      </c>
      <c r="BM94" s="166" t="s">
        <v>358</v>
      </c>
    </row>
    <row r="95" spans="1:65" s="2" customFormat="1" ht="24" customHeight="1">
      <c r="A95" s="31"/>
      <c r="B95" s="32"/>
      <c r="C95" s="154" t="s">
        <v>199</v>
      </c>
      <c r="D95" s="154" t="s">
        <v>135</v>
      </c>
      <c r="E95" s="155" t="s">
        <v>218</v>
      </c>
      <c r="F95" s="156" t="s">
        <v>219</v>
      </c>
      <c r="G95" s="157" t="s">
        <v>138</v>
      </c>
      <c r="H95" s="158">
        <v>2</v>
      </c>
      <c r="I95" s="159"/>
      <c r="J95" s="160">
        <f t="shared" si="0"/>
        <v>0</v>
      </c>
      <c r="K95" s="156" t="s">
        <v>139</v>
      </c>
      <c r="L95" s="161"/>
      <c r="M95" s="162" t="s">
        <v>19</v>
      </c>
      <c r="N95" s="163" t="s">
        <v>42</v>
      </c>
      <c r="O95" s="61"/>
      <c r="P95" s="164">
        <f t="shared" si="1"/>
        <v>0</v>
      </c>
      <c r="Q95" s="164">
        <v>0</v>
      </c>
      <c r="R95" s="164">
        <f t="shared" si="2"/>
        <v>0</v>
      </c>
      <c r="S95" s="164">
        <v>0</v>
      </c>
      <c r="T95" s="165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66" t="s">
        <v>197</v>
      </c>
      <c r="AT95" s="166" t="s">
        <v>135</v>
      </c>
      <c r="AU95" s="166" t="s">
        <v>71</v>
      </c>
      <c r="AY95" s="14" t="s">
        <v>141</v>
      </c>
      <c r="BE95" s="167">
        <f t="shared" si="4"/>
        <v>0</v>
      </c>
      <c r="BF95" s="167">
        <f t="shared" si="5"/>
        <v>0</v>
      </c>
      <c r="BG95" s="167">
        <f t="shared" si="6"/>
        <v>0</v>
      </c>
      <c r="BH95" s="167">
        <f t="shared" si="7"/>
        <v>0</v>
      </c>
      <c r="BI95" s="167">
        <f t="shared" si="8"/>
        <v>0</v>
      </c>
      <c r="BJ95" s="14" t="s">
        <v>79</v>
      </c>
      <c r="BK95" s="167">
        <f t="shared" si="9"/>
        <v>0</v>
      </c>
      <c r="BL95" s="14" t="s">
        <v>197</v>
      </c>
      <c r="BM95" s="166" t="s">
        <v>359</v>
      </c>
    </row>
    <row r="96" spans="1:65" s="2" customFormat="1" ht="24" customHeight="1">
      <c r="A96" s="31"/>
      <c r="B96" s="32"/>
      <c r="C96" s="168" t="s">
        <v>204</v>
      </c>
      <c r="D96" s="168" t="s">
        <v>191</v>
      </c>
      <c r="E96" s="169" t="s">
        <v>317</v>
      </c>
      <c r="F96" s="170" t="s">
        <v>318</v>
      </c>
      <c r="G96" s="171" t="s">
        <v>188</v>
      </c>
      <c r="H96" s="172">
        <v>50</v>
      </c>
      <c r="I96" s="173"/>
      <c r="J96" s="174">
        <f t="shared" si="0"/>
        <v>0</v>
      </c>
      <c r="K96" s="170" t="s">
        <v>139</v>
      </c>
      <c r="L96" s="36"/>
      <c r="M96" s="175" t="s">
        <v>19</v>
      </c>
      <c r="N96" s="176" t="s">
        <v>42</v>
      </c>
      <c r="O96" s="61"/>
      <c r="P96" s="164">
        <f t="shared" si="1"/>
        <v>0</v>
      </c>
      <c r="Q96" s="164">
        <v>0</v>
      </c>
      <c r="R96" s="164">
        <f t="shared" si="2"/>
        <v>0</v>
      </c>
      <c r="S96" s="164">
        <v>0</v>
      </c>
      <c r="T96" s="165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66" t="s">
        <v>202</v>
      </c>
      <c r="AT96" s="166" t="s">
        <v>191</v>
      </c>
      <c r="AU96" s="166" t="s">
        <v>71</v>
      </c>
      <c r="AY96" s="14" t="s">
        <v>141</v>
      </c>
      <c r="BE96" s="167">
        <f t="shared" si="4"/>
        <v>0</v>
      </c>
      <c r="BF96" s="167">
        <f t="shared" si="5"/>
        <v>0</v>
      </c>
      <c r="BG96" s="167">
        <f t="shared" si="6"/>
        <v>0</v>
      </c>
      <c r="BH96" s="167">
        <f t="shared" si="7"/>
        <v>0</v>
      </c>
      <c r="BI96" s="167">
        <f t="shared" si="8"/>
        <v>0</v>
      </c>
      <c r="BJ96" s="14" t="s">
        <v>79</v>
      </c>
      <c r="BK96" s="167">
        <f t="shared" si="9"/>
        <v>0</v>
      </c>
      <c r="BL96" s="14" t="s">
        <v>202</v>
      </c>
      <c r="BM96" s="166" t="s">
        <v>360</v>
      </c>
    </row>
    <row r="97" spans="1:65" s="2" customFormat="1" ht="24" customHeight="1">
      <c r="A97" s="31"/>
      <c r="B97" s="32"/>
      <c r="C97" s="154" t="s">
        <v>209</v>
      </c>
      <c r="D97" s="154" t="s">
        <v>135</v>
      </c>
      <c r="E97" s="155" t="s">
        <v>320</v>
      </c>
      <c r="F97" s="156" t="s">
        <v>321</v>
      </c>
      <c r="G97" s="157" t="s">
        <v>188</v>
      </c>
      <c r="H97" s="158">
        <v>50</v>
      </c>
      <c r="I97" s="159"/>
      <c r="J97" s="160">
        <f t="shared" si="0"/>
        <v>0</v>
      </c>
      <c r="K97" s="156" t="s">
        <v>139</v>
      </c>
      <c r="L97" s="161"/>
      <c r="M97" s="162" t="s">
        <v>19</v>
      </c>
      <c r="N97" s="163" t="s">
        <v>42</v>
      </c>
      <c r="O97" s="61"/>
      <c r="P97" s="164">
        <f t="shared" si="1"/>
        <v>0</v>
      </c>
      <c r="Q97" s="164">
        <v>0</v>
      </c>
      <c r="R97" s="164">
        <f t="shared" si="2"/>
        <v>0</v>
      </c>
      <c r="S97" s="164">
        <v>0</v>
      </c>
      <c r="T97" s="165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66" t="s">
        <v>197</v>
      </c>
      <c r="AT97" s="166" t="s">
        <v>135</v>
      </c>
      <c r="AU97" s="166" t="s">
        <v>71</v>
      </c>
      <c r="AY97" s="14" t="s">
        <v>141</v>
      </c>
      <c r="BE97" s="167">
        <f t="shared" si="4"/>
        <v>0</v>
      </c>
      <c r="BF97" s="167">
        <f t="shared" si="5"/>
        <v>0</v>
      </c>
      <c r="BG97" s="167">
        <f t="shared" si="6"/>
        <v>0</v>
      </c>
      <c r="BH97" s="167">
        <f t="shared" si="7"/>
        <v>0</v>
      </c>
      <c r="BI97" s="167">
        <f t="shared" si="8"/>
        <v>0</v>
      </c>
      <c r="BJ97" s="14" t="s">
        <v>79</v>
      </c>
      <c r="BK97" s="167">
        <f t="shared" si="9"/>
        <v>0</v>
      </c>
      <c r="BL97" s="14" t="s">
        <v>197</v>
      </c>
      <c r="BM97" s="166" t="s">
        <v>361</v>
      </c>
    </row>
    <row r="98" spans="1:65" s="2" customFormat="1" ht="24" customHeight="1">
      <c r="A98" s="31"/>
      <c r="B98" s="32"/>
      <c r="C98" s="154" t="s">
        <v>213</v>
      </c>
      <c r="D98" s="154" t="s">
        <v>135</v>
      </c>
      <c r="E98" s="155" t="s">
        <v>221</v>
      </c>
      <c r="F98" s="156" t="s">
        <v>222</v>
      </c>
      <c r="G98" s="157" t="s">
        <v>138</v>
      </c>
      <c r="H98" s="158">
        <v>1</v>
      </c>
      <c r="I98" s="159"/>
      <c r="J98" s="160">
        <f t="shared" si="0"/>
        <v>0</v>
      </c>
      <c r="K98" s="156" t="s">
        <v>139</v>
      </c>
      <c r="L98" s="161"/>
      <c r="M98" s="162" t="s">
        <v>19</v>
      </c>
      <c r="N98" s="163" t="s">
        <v>42</v>
      </c>
      <c r="O98" s="61"/>
      <c r="P98" s="164">
        <f t="shared" si="1"/>
        <v>0</v>
      </c>
      <c r="Q98" s="164">
        <v>0</v>
      </c>
      <c r="R98" s="164">
        <f t="shared" si="2"/>
        <v>0</v>
      </c>
      <c r="S98" s="164">
        <v>0</v>
      </c>
      <c r="T98" s="165">
        <f t="shared" si="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66" t="s">
        <v>197</v>
      </c>
      <c r="AT98" s="166" t="s">
        <v>135</v>
      </c>
      <c r="AU98" s="166" t="s">
        <v>71</v>
      </c>
      <c r="AY98" s="14" t="s">
        <v>141</v>
      </c>
      <c r="BE98" s="167">
        <f t="shared" si="4"/>
        <v>0</v>
      </c>
      <c r="BF98" s="167">
        <f t="shared" si="5"/>
        <v>0</v>
      </c>
      <c r="BG98" s="167">
        <f t="shared" si="6"/>
        <v>0</v>
      </c>
      <c r="BH98" s="167">
        <f t="shared" si="7"/>
        <v>0</v>
      </c>
      <c r="BI98" s="167">
        <f t="shared" si="8"/>
        <v>0</v>
      </c>
      <c r="BJ98" s="14" t="s">
        <v>79</v>
      </c>
      <c r="BK98" s="167">
        <f t="shared" si="9"/>
        <v>0</v>
      </c>
      <c r="BL98" s="14" t="s">
        <v>197</v>
      </c>
      <c r="BM98" s="166" t="s">
        <v>362</v>
      </c>
    </row>
    <row r="99" spans="1:65" s="2" customFormat="1" ht="24" customHeight="1">
      <c r="A99" s="31"/>
      <c r="B99" s="32"/>
      <c r="C99" s="168" t="s">
        <v>217</v>
      </c>
      <c r="D99" s="168" t="s">
        <v>191</v>
      </c>
      <c r="E99" s="169" t="s">
        <v>225</v>
      </c>
      <c r="F99" s="170" t="s">
        <v>226</v>
      </c>
      <c r="G99" s="171" t="s">
        <v>138</v>
      </c>
      <c r="H99" s="172">
        <v>1</v>
      </c>
      <c r="I99" s="173"/>
      <c r="J99" s="174">
        <f t="shared" si="0"/>
        <v>0</v>
      </c>
      <c r="K99" s="170" t="s">
        <v>139</v>
      </c>
      <c r="L99" s="36"/>
      <c r="M99" s="175" t="s">
        <v>19</v>
      </c>
      <c r="N99" s="176" t="s">
        <v>42</v>
      </c>
      <c r="O99" s="61"/>
      <c r="P99" s="164">
        <f t="shared" si="1"/>
        <v>0</v>
      </c>
      <c r="Q99" s="164">
        <v>0</v>
      </c>
      <c r="R99" s="164">
        <f t="shared" si="2"/>
        <v>0</v>
      </c>
      <c r="S99" s="164">
        <v>0</v>
      </c>
      <c r="T99" s="165">
        <f t="shared" si="3"/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66" t="s">
        <v>202</v>
      </c>
      <c r="AT99" s="166" t="s">
        <v>191</v>
      </c>
      <c r="AU99" s="166" t="s">
        <v>71</v>
      </c>
      <c r="AY99" s="14" t="s">
        <v>141</v>
      </c>
      <c r="BE99" s="167">
        <f t="shared" si="4"/>
        <v>0</v>
      </c>
      <c r="BF99" s="167">
        <f t="shared" si="5"/>
        <v>0</v>
      </c>
      <c r="BG99" s="167">
        <f t="shared" si="6"/>
        <v>0</v>
      </c>
      <c r="BH99" s="167">
        <f t="shared" si="7"/>
        <v>0</v>
      </c>
      <c r="BI99" s="167">
        <f t="shared" si="8"/>
        <v>0</v>
      </c>
      <c r="BJ99" s="14" t="s">
        <v>79</v>
      </c>
      <c r="BK99" s="167">
        <f t="shared" si="9"/>
        <v>0</v>
      </c>
      <c r="BL99" s="14" t="s">
        <v>202</v>
      </c>
      <c r="BM99" s="166" t="s">
        <v>363</v>
      </c>
    </row>
    <row r="100" spans="1:65" s="2" customFormat="1" ht="24" customHeight="1">
      <c r="A100" s="31"/>
      <c r="B100" s="32"/>
      <c r="C100" s="168" t="s">
        <v>7</v>
      </c>
      <c r="D100" s="168" t="s">
        <v>191</v>
      </c>
      <c r="E100" s="169" t="s">
        <v>229</v>
      </c>
      <c r="F100" s="170" t="s">
        <v>230</v>
      </c>
      <c r="G100" s="171" t="s">
        <v>138</v>
      </c>
      <c r="H100" s="172">
        <v>1</v>
      </c>
      <c r="I100" s="173"/>
      <c r="J100" s="174">
        <f t="shared" si="0"/>
        <v>0</v>
      </c>
      <c r="K100" s="170" t="s">
        <v>139</v>
      </c>
      <c r="L100" s="36"/>
      <c r="M100" s="175" t="s">
        <v>19</v>
      </c>
      <c r="N100" s="176" t="s">
        <v>42</v>
      </c>
      <c r="O100" s="61"/>
      <c r="P100" s="164">
        <f t="shared" si="1"/>
        <v>0</v>
      </c>
      <c r="Q100" s="164">
        <v>0</v>
      </c>
      <c r="R100" s="164">
        <f t="shared" si="2"/>
        <v>0</v>
      </c>
      <c r="S100" s="164">
        <v>0</v>
      </c>
      <c r="T100" s="165">
        <f t="shared" si="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66" t="s">
        <v>202</v>
      </c>
      <c r="AT100" s="166" t="s">
        <v>191</v>
      </c>
      <c r="AU100" s="166" t="s">
        <v>71</v>
      </c>
      <c r="AY100" s="14" t="s">
        <v>141</v>
      </c>
      <c r="BE100" s="167">
        <f t="shared" si="4"/>
        <v>0</v>
      </c>
      <c r="BF100" s="167">
        <f t="shared" si="5"/>
        <v>0</v>
      </c>
      <c r="BG100" s="167">
        <f t="shared" si="6"/>
        <v>0</v>
      </c>
      <c r="BH100" s="167">
        <f t="shared" si="7"/>
        <v>0</v>
      </c>
      <c r="BI100" s="167">
        <f t="shared" si="8"/>
        <v>0</v>
      </c>
      <c r="BJ100" s="14" t="s">
        <v>79</v>
      </c>
      <c r="BK100" s="167">
        <f t="shared" si="9"/>
        <v>0</v>
      </c>
      <c r="BL100" s="14" t="s">
        <v>202</v>
      </c>
      <c r="BM100" s="166" t="s">
        <v>364</v>
      </c>
    </row>
    <row r="101" spans="1:65" s="2" customFormat="1" ht="24" customHeight="1">
      <c r="A101" s="31"/>
      <c r="B101" s="32"/>
      <c r="C101" s="168" t="s">
        <v>224</v>
      </c>
      <c r="D101" s="168" t="s">
        <v>191</v>
      </c>
      <c r="E101" s="169" t="s">
        <v>233</v>
      </c>
      <c r="F101" s="170" t="s">
        <v>234</v>
      </c>
      <c r="G101" s="171" t="s">
        <v>138</v>
      </c>
      <c r="H101" s="172">
        <v>1</v>
      </c>
      <c r="I101" s="173"/>
      <c r="J101" s="174">
        <f t="shared" si="0"/>
        <v>0</v>
      </c>
      <c r="K101" s="170" t="s">
        <v>139</v>
      </c>
      <c r="L101" s="36"/>
      <c r="M101" s="175" t="s">
        <v>19</v>
      </c>
      <c r="N101" s="176" t="s">
        <v>42</v>
      </c>
      <c r="O101" s="61"/>
      <c r="P101" s="164">
        <f t="shared" si="1"/>
        <v>0</v>
      </c>
      <c r="Q101" s="164">
        <v>0</v>
      </c>
      <c r="R101" s="164">
        <f t="shared" si="2"/>
        <v>0</v>
      </c>
      <c r="S101" s="164">
        <v>0</v>
      </c>
      <c r="T101" s="165">
        <f t="shared" si="3"/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66" t="s">
        <v>202</v>
      </c>
      <c r="AT101" s="166" t="s">
        <v>191</v>
      </c>
      <c r="AU101" s="166" t="s">
        <v>71</v>
      </c>
      <c r="AY101" s="14" t="s">
        <v>141</v>
      </c>
      <c r="BE101" s="167">
        <f t="shared" si="4"/>
        <v>0</v>
      </c>
      <c r="BF101" s="167">
        <f t="shared" si="5"/>
        <v>0</v>
      </c>
      <c r="BG101" s="167">
        <f t="shared" si="6"/>
        <v>0</v>
      </c>
      <c r="BH101" s="167">
        <f t="shared" si="7"/>
        <v>0</v>
      </c>
      <c r="BI101" s="167">
        <f t="shared" si="8"/>
        <v>0</v>
      </c>
      <c r="BJ101" s="14" t="s">
        <v>79</v>
      </c>
      <c r="BK101" s="167">
        <f t="shared" si="9"/>
        <v>0</v>
      </c>
      <c r="BL101" s="14" t="s">
        <v>202</v>
      </c>
      <c r="BM101" s="166" t="s">
        <v>365</v>
      </c>
    </row>
    <row r="102" spans="1:65" s="2" customFormat="1" ht="24" customHeight="1">
      <c r="A102" s="31"/>
      <c r="B102" s="32"/>
      <c r="C102" s="168" t="s">
        <v>228</v>
      </c>
      <c r="D102" s="168" t="s">
        <v>191</v>
      </c>
      <c r="E102" s="169" t="s">
        <v>237</v>
      </c>
      <c r="F102" s="170" t="s">
        <v>238</v>
      </c>
      <c r="G102" s="171" t="s">
        <v>138</v>
      </c>
      <c r="H102" s="172">
        <v>1</v>
      </c>
      <c r="I102" s="173"/>
      <c r="J102" s="174">
        <f t="shared" si="0"/>
        <v>0</v>
      </c>
      <c r="K102" s="170" t="s">
        <v>139</v>
      </c>
      <c r="L102" s="36"/>
      <c r="M102" s="175" t="s">
        <v>19</v>
      </c>
      <c r="N102" s="176" t="s">
        <v>42</v>
      </c>
      <c r="O102" s="61"/>
      <c r="P102" s="164">
        <f t="shared" si="1"/>
        <v>0</v>
      </c>
      <c r="Q102" s="164">
        <v>0</v>
      </c>
      <c r="R102" s="164">
        <f t="shared" si="2"/>
        <v>0</v>
      </c>
      <c r="S102" s="164">
        <v>0</v>
      </c>
      <c r="T102" s="165">
        <f t="shared" si="3"/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66" t="s">
        <v>202</v>
      </c>
      <c r="AT102" s="166" t="s">
        <v>191</v>
      </c>
      <c r="AU102" s="166" t="s">
        <v>71</v>
      </c>
      <c r="AY102" s="14" t="s">
        <v>141</v>
      </c>
      <c r="BE102" s="167">
        <f t="shared" si="4"/>
        <v>0</v>
      </c>
      <c r="BF102" s="167">
        <f t="shared" si="5"/>
        <v>0</v>
      </c>
      <c r="BG102" s="167">
        <f t="shared" si="6"/>
        <v>0</v>
      </c>
      <c r="BH102" s="167">
        <f t="shared" si="7"/>
        <v>0</v>
      </c>
      <c r="BI102" s="167">
        <f t="shared" si="8"/>
        <v>0</v>
      </c>
      <c r="BJ102" s="14" t="s">
        <v>79</v>
      </c>
      <c r="BK102" s="167">
        <f t="shared" si="9"/>
        <v>0</v>
      </c>
      <c r="BL102" s="14" t="s">
        <v>202</v>
      </c>
      <c r="BM102" s="166" t="s">
        <v>366</v>
      </c>
    </row>
    <row r="103" spans="1:65" s="2" customFormat="1" ht="24" customHeight="1">
      <c r="A103" s="31"/>
      <c r="B103" s="32"/>
      <c r="C103" s="168" t="s">
        <v>232</v>
      </c>
      <c r="D103" s="168" t="s">
        <v>191</v>
      </c>
      <c r="E103" s="169" t="s">
        <v>241</v>
      </c>
      <c r="F103" s="170" t="s">
        <v>242</v>
      </c>
      <c r="G103" s="171" t="s">
        <v>138</v>
      </c>
      <c r="H103" s="172">
        <v>1</v>
      </c>
      <c r="I103" s="173"/>
      <c r="J103" s="174">
        <f t="shared" si="0"/>
        <v>0</v>
      </c>
      <c r="K103" s="170" t="s">
        <v>139</v>
      </c>
      <c r="L103" s="36"/>
      <c r="M103" s="175" t="s">
        <v>19</v>
      </c>
      <c r="N103" s="176" t="s">
        <v>42</v>
      </c>
      <c r="O103" s="61"/>
      <c r="P103" s="164">
        <f t="shared" si="1"/>
        <v>0</v>
      </c>
      <c r="Q103" s="164">
        <v>0</v>
      </c>
      <c r="R103" s="164">
        <f t="shared" si="2"/>
        <v>0</v>
      </c>
      <c r="S103" s="164">
        <v>0</v>
      </c>
      <c r="T103" s="165">
        <f t="shared" si="3"/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66" t="s">
        <v>202</v>
      </c>
      <c r="AT103" s="166" t="s">
        <v>191</v>
      </c>
      <c r="AU103" s="166" t="s">
        <v>71</v>
      </c>
      <c r="AY103" s="14" t="s">
        <v>141</v>
      </c>
      <c r="BE103" s="167">
        <f t="shared" si="4"/>
        <v>0</v>
      </c>
      <c r="BF103" s="167">
        <f t="shared" si="5"/>
        <v>0</v>
      </c>
      <c r="BG103" s="167">
        <f t="shared" si="6"/>
        <v>0</v>
      </c>
      <c r="BH103" s="167">
        <f t="shared" si="7"/>
        <v>0</v>
      </c>
      <c r="BI103" s="167">
        <f t="shared" si="8"/>
        <v>0</v>
      </c>
      <c r="BJ103" s="14" t="s">
        <v>79</v>
      </c>
      <c r="BK103" s="167">
        <f t="shared" si="9"/>
        <v>0</v>
      </c>
      <c r="BL103" s="14" t="s">
        <v>202</v>
      </c>
      <c r="BM103" s="166" t="s">
        <v>367</v>
      </c>
    </row>
    <row r="104" spans="1:65" s="2" customFormat="1" ht="24" customHeight="1">
      <c r="A104" s="31"/>
      <c r="B104" s="32"/>
      <c r="C104" s="168" t="s">
        <v>236</v>
      </c>
      <c r="D104" s="168" t="s">
        <v>191</v>
      </c>
      <c r="E104" s="169" t="s">
        <v>245</v>
      </c>
      <c r="F104" s="170" t="s">
        <v>246</v>
      </c>
      <c r="G104" s="171" t="s">
        <v>138</v>
      </c>
      <c r="H104" s="172">
        <v>1</v>
      </c>
      <c r="I104" s="173"/>
      <c r="J104" s="174">
        <f t="shared" si="0"/>
        <v>0</v>
      </c>
      <c r="K104" s="170" t="s">
        <v>139</v>
      </c>
      <c r="L104" s="36"/>
      <c r="M104" s="175" t="s">
        <v>19</v>
      </c>
      <c r="N104" s="176" t="s">
        <v>42</v>
      </c>
      <c r="O104" s="61"/>
      <c r="P104" s="164">
        <f t="shared" si="1"/>
        <v>0</v>
      </c>
      <c r="Q104" s="164">
        <v>0</v>
      </c>
      <c r="R104" s="164">
        <f t="shared" si="2"/>
        <v>0</v>
      </c>
      <c r="S104" s="164">
        <v>0</v>
      </c>
      <c r="T104" s="165">
        <f t="shared" si="3"/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66" t="s">
        <v>202</v>
      </c>
      <c r="AT104" s="166" t="s">
        <v>191</v>
      </c>
      <c r="AU104" s="166" t="s">
        <v>71</v>
      </c>
      <c r="AY104" s="14" t="s">
        <v>141</v>
      </c>
      <c r="BE104" s="167">
        <f t="shared" si="4"/>
        <v>0</v>
      </c>
      <c r="BF104" s="167">
        <f t="shared" si="5"/>
        <v>0</v>
      </c>
      <c r="BG104" s="167">
        <f t="shared" si="6"/>
        <v>0</v>
      </c>
      <c r="BH104" s="167">
        <f t="shared" si="7"/>
        <v>0</v>
      </c>
      <c r="BI104" s="167">
        <f t="shared" si="8"/>
        <v>0</v>
      </c>
      <c r="BJ104" s="14" t="s">
        <v>79</v>
      </c>
      <c r="BK104" s="167">
        <f t="shared" si="9"/>
        <v>0</v>
      </c>
      <c r="BL104" s="14" t="s">
        <v>202</v>
      </c>
      <c r="BM104" s="166" t="s">
        <v>368</v>
      </c>
    </row>
    <row r="105" spans="1:65" s="2" customFormat="1" ht="24" customHeight="1">
      <c r="A105" s="31"/>
      <c r="B105" s="32"/>
      <c r="C105" s="154" t="s">
        <v>240</v>
      </c>
      <c r="D105" s="154" t="s">
        <v>135</v>
      </c>
      <c r="E105" s="155" t="s">
        <v>249</v>
      </c>
      <c r="F105" s="156" t="s">
        <v>250</v>
      </c>
      <c r="G105" s="157" t="s">
        <v>138</v>
      </c>
      <c r="H105" s="158">
        <v>1</v>
      </c>
      <c r="I105" s="159"/>
      <c r="J105" s="160">
        <f t="shared" si="0"/>
        <v>0</v>
      </c>
      <c r="K105" s="156" t="s">
        <v>139</v>
      </c>
      <c r="L105" s="161"/>
      <c r="M105" s="162" t="s">
        <v>19</v>
      </c>
      <c r="N105" s="163" t="s">
        <v>42</v>
      </c>
      <c r="O105" s="61"/>
      <c r="P105" s="164">
        <f t="shared" si="1"/>
        <v>0</v>
      </c>
      <c r="Q105" s="164">
        <v>0</v>
      </c>
      <c r="R105" s="164">
        <f t="shared" si="2"/>
        <v>0</v>
      </c>
      <c r="S105" s="164">
        <v>0</v>
      </c>
      <c r="T105" s="165">
        <f t="shared" si="3"/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66" t="s">
        <v>197</v>
      </c>
      <c r="AT105" s="166" t="s">
        <v>135</v>
      </c>
      <c r="AU105" s="166" t="s">
        <v>71</v>
      </c>
      <c r="AY105" s="14" t="s">
        <v>141</v>
      </c>
      <c r="BE105" s="167">
        <f t="shared" si="4"/>
        <v>0</v>
      </c>
      <c r="BF105" s="167">
        <f t="shared" si="5"/>
        <v>0</v>
      </c>
      <c r="BG105" s="167">
        <f t="shared" si="6"/>
        <v>0</v>
      </c>
      <c r="BH105" s="167">
        <f t="shared" si="7"/>
        <v>0</v>
      </c>
      <c r="BI105" s="167">
        <f t="shared" si="8"/>
        <v>0</v>
      </c>
      <c r="BJ105" s="14" t="s">
        <v>79</v>
      </c>
      <c r="BK105" s="167">
        <f t="shared" si="9"/>
        <v>0</v>
      </c>
      <c r="BL105" s="14" t="s">
        <v>197</v>
      </c>
      <c r="BM105" s="166" t="s">
        <v>369</v>
      </c>
    </row>
    <row r="106" spans="1:65" s="2" customFormat="1" ht="24" customHeight="1">
      <c r="A106" s="31"/>
      <c r="B106" s="32"/>
      <c r="C106" s="168" t="s">
        <v>244</v>
      </c>
      <c r="D106" s="168" t="s">
        <v>191</v>
      </c>
      <c r="E106" s="169" t="s">
        <v>253</v>
      </c>
      <c r="F106" s="170" t="s">
        <v>254</v>
      </c>
      <c r="G106" s="171" t="s">
        <v>138</v>
      </c>
      <c r="H106" s="172">
        <v>1</v>
      </c>
      <c r="I106" s="173"/>
      <c r="J106" s="174">
        <f t="shared" si="0"/>
        <v>0</v>
      </c>
      <c r="K106" s="170" t="s">
        <v>139</v>
      </c>
      <c r="L106" s="36"/>
      <c r="M106" s="175" t="s">
        <v>19</v>
      </c>
      <c r="N106" s="176" t="s">
        <v>42</v>
      </c>
      <c r="O106" s="61"/>
      <c r="P106" s="164">
        <f t="shared" si="1"/>
        <v>0</v>
      </c>
      <c r="Q106" s="164">
        <v>0</v>
      </c>
      <c r="R106" s="164">
        <f t="shared" si="2"/>
        <v>0</v>
      </c>
      <c r="S106" s="164">
        <v>0</v>
      </c>
      <c r="T106" s="165">
        <f t="shared" si="3"/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66" t="s">
        <v>202</v>
      </c>
      <c r="AT106" s="166" t="s">
        <v>191</v>
      </c>
      <c r="AU106" s="166" t="s">
        <v>71</v>
      </c>
      <c r="AY106" s="14" t="s">
        <v>141</v>
      </c>
      <c r="BE106" s="167">
        <f t="shared" si="4"/>
        <v>0</v>
      </c>
      <c r="BF106" s="167">
        <f t="shared" si="5"/>
        <v>0</v>
      </c>
      <c r="BG106" s="167">
        <f t="shared" si="6"/>
        <v>0</v>
      </c>
      <c r="BH106" s="167">
        <f t="shared" si="7"/>
        <v>0</v>
      </c>
      <c r="BI106" s="167">
        <f t="shared" si="8"/>
        <v>0</v>
      </c>
      <c r="BJ106" s="14" t="s">
        <v>79</v>
      </c>
      <c r="BK106" s="167">
        <f t="shared" si="9"/>
        <v>0</v>
      </c>
      <c r="BL106" s="14" t="s">
        <v>202</v>
      </c>
      <c r="BM106" s="166" t="s">
        <v>370</v>
      </c>
    </row>
    <row r="107" spans="1:65" s="2" customFormat="1" ht="24" customHeight="1">
      <c r="A107" s="31"/>
      <c r="B107" s="32"/>
      <c r="C107" s="168" t="s">
        <v>248</v>
      </c>
      <c r="D107" s="168" t="s">
        <v>191</v>
      </c>
      <c r="E107" s="169" t="s">
        <v>257</v>
      </c>
      <c r="F107" s="170" t="s">
        <v>258</v>
      </c>
      <c r="G107" s="171" t="s">
        <v>138</v>
      </c>
      <c r="H107" s="172">
        <v>1</v>
      </c>
      <c r="I107" s="173"/>
      <c r="J107" s="174">
        <f t="shared" si="0"/>
        <v>0</v>
      </c>
      <c r="K107" s="170" t="s">
        <v>139</v>
      </c>
      <c r="L107" s="36"/>
      <c r="M107" s="175" t="s">
        <v>19</v>
      </c>
      <c r="N107" s="176" t="s">
        <v>42</v>
      </c>
      <c r="O107" s="61"/>
      <c r="P107" s="164">
        <f t="shared" si="1"/>
        <v>0</v>
      </c>
      <c r="Q107" s="164">
        <v>0</v>
      </c>
      <c r="R107" s="164">
        <f t="shared" si="2"/>
        <v>0</v>
      </c>
      <c r="S107" s="164">
        <v>0</v>
      </c>
      <c r="T107" s="165">
        <f t="shared" si="3"/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66" t="s">
        <v>202</v>
      </c>
      <c r="AT107" s="166" t="s">
        <v>191</v>
      </c>
      <c r="AU107" s="166" t="s">
        <v>71</v>
      </c>
      <c r="AY107" s="14" t="s">
        <v>141</v>
      </c>
      <c r="BE107" s="167">
        <f t="shared" si="4"/>
        <v>0</v>
      </c>
      <c r="BF107" s="167">
        <f t="shared" si="5"/>
        <v>0</v>
      </c>
      <c r="BG107" s="167">
        <f t="shared" si="6"/>
        <v>0</v>
      </c>
      <c r="BH107" s="167">
        <f t="shared" si="7"/>
        <v>0</v>
      </c>
      <c r="BI107" s="167">
        <f t="shared" si="8"/>
        <v>0</v>
      </c>
      <c r="BJ107" s="14" t="s">
        <v>79</v>
      </c>
      <c r="BK107" s="167">
        <f t="shared" si="9"/>
        <v>0</v>
      </c>
      <c r="BL107" s="14" t="s">
        <v>202</v>
      </c>
      <c r="BM107" s="166" t="s">
        <v>371</v>
      </c>
    </row>
    <row r="108" spans="1:65" s="2" customFormat="1" ht="60" customHeight="1">
      <c r="A108" s="31"/>
      <c r="B108" s="32"/>
      <c r="C108" s="168" t="s">
        <v>252</v>
      </c>
      <c r="D108" s="168" t="s">
        <v>191</v>
      </c>
      <c r="E108" s="169" t="s">
        <v>261</v>
      </c>
      <c r="F108" s="170" t="s">
        <v>262</v>
      </c>
      <c r="G108" s="171" t="s">
        <v>138</v>
      </c>
      <c r="H108" s="172">
        <v>1</v>
      </c>
      <c r="I108" s="173"/>
      <c r="J108" s="174">
        <f t="shared" si="0"/>
        <v>0</v>
      </c>
      <c r="K108" s="170" t="s">
        <v>139</v>
      </c>
      <c r="L108" s="36"/>
      <c r="M108" s="175" t="s">
        <v>19</v>
      </c>
      <c r="N108" s="176" t="s">
        <v>42</v>
      </c>
      <c r="O108" s="61"/>
      <c r="P108" s="164">
        <f t="shared" si="1"/>
        <v>0</v>
      </c>
      <c r="Q108" s="164">
        <v>0</v>
      </c>
      <c r="R108" s="164">
        <f t="shared" si="2"/>
        <v>0</v>
      </c>
      <c r="S108" s="164">
        <v>0</v>
      </c>
      <c r="T108" s="165">
        <f t="shared" si="3"/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66" t="s">
        <v>202</v>
      </c>
      <c r="AT108" s="166" t="s">
        <v>191</v>
      </c>
      <c r="AU108" s="166" t="s">
        <v>71</v>
      </c>
      <c r="AY108" s="14" t="s">
        <v>141</v>
      </c>
      <c r="BE108" s="167">
        <f t="shared" si="4"/>
        <v>0</v>
      </c>
      <c r="BF108" s="167">
        <f t="shared" si="5"/>
        <v>0</v>
      </c>
      <c r="BG108" s="167">
        <f t="shared" si="6"/>
        <v>0</v>
      </c>
      <c r="BH108" s="167">
        <f t="shared" si="7"/>
        <v>0</v>
      </c>
      <c r="BI108" s="167">
        <f t="shared" si="8"/>
        <v>0</v>
      </c>
      <c r="BJ108" s="14" t="s">
        <v>79</v>
      </c>
      <c r="BK108" s="167">
        <f t="shared" si="9"/>
        <v>0</v>
      </c>
      <c r="BL108" s="14" t="s">
        <v>202</v>
      </c>
      <c r="BM108" s="166" t="s">
        <v>372</v>
      </c>
    </row>
    <row r="109" spans="1:65" s="2" customFormat="1" ht="24" customHeight="1">
      <c r="A109" s="31"/>
      <c r="B109" s="32"/>
      <c r="C109" s="168" t="s">
        <v>256</v>
      </c>
      <c r="D109" s="168" t="s">
        <v>191</v>
      </c>
      <c r="E109" s="169" t="s">
        <v>265</v>
      </c>
      <c r="F109" s="170" t="s">
        <v>266</v>
      </c>
      <c r="G109" s="171" t="s">
        <v>138</v>
      </c>
      <c r="H109" s="172">
        <v>1</v>
      </c>
      <c r="I109" s="173"/>
      <c r="J109" s="174">
        <f t="shared" si="0"/>
        <v>0</v>
      </c>
      <c r="K109" s="170" t="s">
        <v>139</v>
      </c>
      <c r="L109" s="36"/>
      <c r="M109" s="175" t="s">
        <v>19</v>
      </c>
      <c r="N109" s="176" t="s">
        <v>42</v>
      </c>
      <c r="O109" s="61"/>
      <c r="P109" s="164">
        <f t="shared" si="1"/>
        <v>0</v>
      </c>
      <c r="Q109" s="164">
        <v>0</v>
      </c>
      <c r="R109" s="164">
        <f t="shared" si="2"/>
        <v>0</v>
      </c>
      <c r="S109" s="164">
        <v>0</v>
      </c>
      <c r="T109" s="165">
        <f t="shared" si="3"/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66" t="s">
        <v>202</v>
      </c>
      <c r="AT109" s="166" t="s">
        <v>191</v>
      </c>
      <c r="AU109" s="166" t="s">
        <v>71</v>
      </c>
      <c r="AY109" s="14" t="s">
        <v>141</v>
      </c>
      <c r="BE109" s="167">
        <f t="shared" si="4"/>
        <v>0</v>
      </c>
      <c r="BF109" s="167">
        <f t="shared" si="5"/>
        <v>0</v>
      </c>
      <c r="BG109" s="167">
        <f t="shared" si="6"/>
        <v>0</v>
      </c>
      <c r="BH109" s="167">
        <f t="shared" si="7"/>
        <v>0</v>
      </c>
      <c r="BI109" s="167">
        <f t="shared" si="8"/>
        <v>0</v>
      </c>
      <c r="BJ109" s="14" t="s">
        <v>79</v>
      </c>
      <c r="BK109" s="167">
        <f t="shared" si="9"/>
        <v>0</v>
      </c>
      <c r="BL109" s="14" t="s">
        <v>202</v>
      </c>
      <c r="BM109" s="166" t="s">
        <v>373</v>
      </c>
    </row>
    <row r="110" spans="1:65" s="2" customFormat="1" ht="24" customHeight="1">
      <c r="A110" s="31"/>
      <c r="B110" s="32"/>
      <c r="C110" s="168" t="s">
        <v>260</v>
      </c>
      <c r="D110" s="168" t="s">
        <v>191</v>
      </c>
      <c r="E110" s="169" t="s">
        <v>269</v>
      </c>
      <c r="F110" s="170" t="s">
        <v>270</v>
      </c>
      <c r="G110" s="171" t="s">
        <v>138</v>
      </c>
      <c r="H110" s="172">
        <v>1</v>
      </c>
      <c r="I110" s="173"/>
      <c r="J110" s="174">
        <f t="shared" si="0"/>
        <v>0</v>
      </c>
      <c r="K110" s="170" t="s">
        <v>139</v>
      </c>
      <c r="L110" s="36"/>
      <c r="M110" s="175" t="s">
        <v>19</v>
      </c>
      <c r="N110" s="176" t="s">
        <v>42</v>
      </c>
      <c r="O110" s="61"/>
      <c r="P110" s="164">
        <f t="shared" si="1"/>
        <v>0</v>
      </c>
      <c r="Q110" s="164">
        <v>0</v>
      </c>
      <c r="R110" s="164">
        <f t="shared" si="2"/>
        <v>0</v>
      </c>
      <c r="S110" s="164">
        <v>0</v>
      </c>
      <c r="T110" s="165">
        <f t="shared" si="3"/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66" t="s">
        <v>202</v>
      </c>
      <c r="AT110" s="166" t="s">
        <v>191</v>
      </c>
      <c r="AU110" s="166" t="s">
        <v>71</v>
      </c>
      <c r="AY110" s="14" t="s">
        <v>141</v>
      </c>
      <c r="BE110" s="167">
        <f t="shared" si="4"/>
        <v>0</v>
      </c>
      <c r="BF110" s="167">
        <f t="shared" si="5"/>
        <v>0</v>
      </c>
      <c r="BG110" s="167">
        <f t="shared" si="6"/>
        <v>0</v>
      </c>
      <c r="BH110" s="167">
        <f t="shared" si="7"/>
        <v>0</v>
      </c>
      <c r="BI110" s="167">
        <f t="shared" si="8"/>
        <v>0</v>
      </c>
      <c r="BJ110" s="14" t="s">
        <v>79</v>
      </c>
      <c r="BK110" s="167">
        <f t="shared" si="9"/>
        <v>0</v>
      </c>
      <c r="BL110" s="14" t="s">
        <v>202</v>
      </c>
      <c r="BM110" s="166" t="s">
        <v>374</v>
      </c>
    </row>
    <row r="111" spans="1:65" s="2" customFormat="1" ht="24" customHeight="1">
      <c r="A111" s="31"/>
      <c r="B111" s="32"/>
      <c r="C111" s="154" t="s">
        <v>264</v>
      </c>
      <c r="D111" s="154" t="s">
        <v>135</v>
      </c>
      <c r="E111" s="155" t="s">
        <v>273</v>
      </c>
      <c r="F111" s="156" t="s">
        <v>274</v>
      </c>
      <c r="G111" s="157" t="s">
        <v>138</v>
      </c>
      <c r="H111" s="158">
        <v>1</v>
      </c>
      <c r="I111" s="159"/>
      <c r="J111" s="160">
        <f t="shared" si="0"/>
        <v>0</v>
      </c>
      <c r="K111" s="156" t="s">
        <v>139</v>
      </c>
      <c r="L111" s="161"/>
      <c r="M111" s="162" t="s">
        <v>19</v>
      </c>
      <c r="N111" s="163" t="s">
        <v>42</v>
      </c>
      <c r="O111" s="61"/>
      <c r="P111" s="164">
        <f t="shared" si="1"/>
        <v>0</v>
      </c>
      <c r="Q111" s="164">
        <v>0</v>
      </c>
      <c r="R111" s="164">
        <f t="shared" si="2"/>
        <v>0</v>
      </c>
      <c r="S111" s="164">
        <v>0</v>
      </c>
      <c r="T111" s="165">
        <f t="shared" si="3"/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66" t="s">
        <v>197</v>
      </c>
      <c r="AT111" s="166" t="s">
        <v>135</v>
      </c>
      <c r="AU111" s="166" t="s">
        <v>71</v>
      </c>
      <c r="AY111" s="14" t="s">
        <v>141</v>
      </c>
      <c r="BE111" s="167">
        <f t="shared" si="4"/>
        <v>0</v>
      </c>
      <c r="BF111" s="167">
        <f t="shared" si="5"/>
        <v>0</v>
      </c>
      <c r="BG111" s="167">
        <f t="shared" si="6"/>
        <v>0</v>
      </c>
      <c r="BH111" s="167">
        <f t="shared" si="7"/>
        <v>0</v>
      </c>
      <c r="BI111" s="167">
        <f t="shared" si="8"/>
        <v>0</v>
      </c>
      <c r="BJ111" s="14" t="s">
        <v>79</v>
      </c>
      <c r="BK111" s="167">
        <f t="shared" si="9"/>
        <v>0</v>
      </c>
      <c r="BL111" s="14" t="s">
        <v>197</v>
      </c>
      <c r="BM111" s="166" t="s">
        <v>375</v>
      </c>
    </row>
    <row r="112" spans="1:65" s="2" customFormat="1" ht="24" customHeight="1">
      <c r="A112" s="31"/>
      <c r="B112" s="32"/>
      <c r="C112" s="168" t="s">
        <v>268</v>
      </c>
      <c r="D112" s="168" t="s">
        <v>191</v>
      </c>
      <c r="E112" s="169" t="s">
        <v>277</v>
      </c>
      <c r="F112" s="170" t="s">
        <v>278</v>
      </c>
      <c r="G112" s="171" t="s">
        <v>138</v>
      </c>
      <c r="H112" s="172">
        <v>1</v>
      </c>
      <c r="I112" s="173"/>
      <c r="J112" s="174">
        <f t="shared" si="0"/>
        <v>0</v>
      </c>
      <c r="K112" s="170" t="s">
        <v>139</v>
      </c>
      <c r="L112" s="36"/>
      <c r="M112" s="175" t="s">
        <v>19</v>
      </c>
      <c r="N112" s="176" t="s">
        <v>42</v>
      </c>
      <c r="O112" s="61"/>
      <c r="P112" s="164">
        <f t="shared" si="1"/>
        <v>0</v>
      </c>
      <c r="Q112" s="164">
        <v>0</v>
      </c>
      <c r="R112" s="164">
        <f t="shared" si="2"/>
        <v>0</v>
      </c>
      <c r="S112" s="164">
        <v>0</v>
      </c>
      <c r="T112" s="165">
        <f t="shared" si="3"/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66" t="s">
        <v>202</v>
      </c>
      <c r="AT112" s="166" t="s">
        <v>191</v>
      </c>
      <c r="AU112" s="166" t="s">
        <v>71</v>
      </c>
      <c r="AY112" s="14" t="s">
        <v>141</v>
      </c>
      <c r="BE112" s="167">
        <f t="shared" si="4"/>
        <v>0</v>
      </c>
      <c r="BF112" s="167">
        <f t="shared" si="5"/>
        <v>0</v>
      </c>
      <c r="BG112" s="167">
        <f t="shared" si="6"/>
        <v>0</v>
      </c>
      <c r="BH112" s="167">
        <f t="shared" si="7"/>
        <v>0</v>
      </c>
      <c r="BI112" s="167">
        <f t="shared" si="8"/>
        <v>0</v>
      </c>
      <c r="BJ112" s="14" t="s">
        <v>79</v>
      </c>
      <c r="BK112" s="167">
        <f t="shared" si="9"/>
        <v>0</v>
      </c>
      <c r="BL112" s="14" t="s">
        <v>202</v>
      </c>
      <c r="BM112" s="166" t="s">
        <v>376</v>
      </c>
    </row>
    <row r="113" spans="1:65" s="2" customFormat="1" ht="24" customHeight="1">
      <c r="A113" s="31"/>
      <c r="B113" s="32"/>
      <c r="C113" s="168" t="s">
        <v>272</v>
      </c>
      <c r="D113" s="168" t="s">
        <v>191</v>
      </c>
      <c r="E113" s="169" t="s">
        <v>281</v>
      </c>
      <c r="F113" s="170" t="s">
        <v>282</v>
      </c>
      <c r="G113" s="171" t="s">
        <v>138</v>
      </c>
      <c r="H113" s="172">
        <v>1</v>
      </c>
      <c r="I113" s="173"/>
      <c r="J113" s="174">
        <f t="shared" si="0"/>
        <v>0</v>
      </c>
      <c r="K113" s="170" t="s">
        <v>139</v>
      </c>
      <c r="L113" s="36"/>
      <c r="M113" s="175" t="s">
        <v>19</v>
      </c>
      <c r="N113" s="176" t="s">
        <v>42</v>
      </c>
      <c r="O113" s="61"/>
      <c r="P113" s="164">
        <f t="shared" si="1"/>
        <v>0</v>
      </c>
      <c r="Q113" s="164">
        <v>0</v>
      </c>
      <c r="R113" s="164">
        <f t="shared" si="2"/>
        <v>0</v>
      </c>
      <c r="S113" s="164">
        <v>0</v>
      </c>
      <c r="T113" s="165">
        <f t="shared" si="3"/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66" t="s">
        <v>202</v>
      </c>
      <c r="AT113" s="166" t="s">
        <v>191</v>
      </c>
      <c r="AU113" s="166" t="s">
        <v>71</v>
      </c>
      <c r="AY113" s="14" t="s">
        <v>141</v>
      </c>
      <c r="BE113" s="167">
        <f t="shared" si="4"/>
        <v>0</v>
      </c>
      <c r="BF113" s="167">
        <f t="shared" si="5"/>
        <v>0</v>
      </c>
      <c r="BG113" s="167">
        <f t="shared" si="6"/>
        <v>0</v>
      </c>
      <c r="BH113" s="167">
        <f t="shared" si="7"/>
        <v>0</v>
      </c>
      <c r="BI113" s="167">
        <f t="shared" si="8"/>
        <v>0</v>
      </c>
      <c r="BJ113" s="14" t="s">
        <v>79</v>
      </c>
      <c r="BK113" s="167">
        <f t="shared" si="9"/>
        <v>0</v>
      </c>
      <c r="BL113" s="14" t="s">
        <v>202</v>
      </c>
      <c r="BM113" s="166" t="s">
        <v>377</v>
      </c>
    </row>
    <row r="114" spans="1:65" s="2" customFormat="1" ht="24" customHeight="1">
      <c r="A114" s="31"/>
      <c r="B114" s="32"/>
      <c r="C114" s="168" t="s">
        <v>276</v>
      </c>
      <c r="D114" s="168" t="s">
        <v>191</v>
      </c>
      <c r="E114" s="169" t="s">
        <v>285</v>
      </c>
      <c r="F114" s="170" t="s">
        <v>286</v>
      </c>
      <c r="G114" s="171" t="s">
        <v>138</v>
      </c>
      <c r="H114" s="172">
        <v>1</v>
      </c>
      <c r="I114" s="173"/>
      <c r="J114" s="174">
        <f t="shared" si="0"/>
        <v>0</v>
      </c>
      <c r="K114" s="170" t="s">
        <v>139</v>
      </c>
      <c r="L114" s="36"/>
      <c r="M114" s="175" t="s">
        <v>19</v>
      </c>
      <c r="N114" s="176" t="s">
        <v>42</v>
      </c>
      <c r="O114" s="61"/>
      <c r="P114" s="164">
        <f t="shared" si="1"/>
        <v>0</v>
      </c>
      <c r="Q114" s="164">
        <v>0</v>
      </c>
      <c r="R114" s="164">
        <f t="shared" si="2"/>
        <v>0</v>
      </c>
      <c r="S114" s="164">
        <v>0</v>
      </c>
      <c r="T114" s="165">
        <f t="shared" si="3"/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66" t="s">
        <v>202</v>
      </c>
      <c r="AT114" s="166" t="s">
        <v>191</v>
      </c>
      <c r="AU114" s="166" t="s">
        <v>71</v>
      </c>
      <c r="AY114" s="14" t="s">
        <v>141</v>
      </c>
      <c r="BE114" s="167">
        <f t="shared" si="4"/>
        <v>0</v>
      </c>
      <c r="BF114" s="167">
        <f t="shared" si="5"/>
        <v>0</v>
      </c>
      <c r="BG114" s="167">
        <f t="shared" si="6"/>
        <v>0</v>
      </c>
      <c r="BH114" s="167">
        <f t="shared" si="7"/>
        <v>0</v>
      </c>
      <c r="BI114" s="167">
        <f t="shared" si="8"/>
        <v>0</v>
      </c>
      <c r="BJ114" s="14" t="s">
        <v>79</v>
      </c>
      <c r="BK114" s="167">
        <f t="shared" si="9"/>
        <v>0</v>
      </c>
      <c r="BL114" s="14" t="s">
        <v>202</v>
      </c>
      <c r="BM114" s="166" t="s">
        <v>378</v>
      </c>
    </row>
    <row r="115" spans="1:65" s="2" customFormat="1" ht="24" customHeight="1">
      <c r="A115" s="31"/>
      <c r="B115" s="32"/>
      <c r="C115" s="168" t="s">
        <v>280</v>
      </c>
      <c r="D115" s="168" t="s">
        <v>191</v>
      </c>
      <c r="E115" s="169" t="s">
        <v>289</v>
      </c>
      <c r="F115" s="170" t="s">
        <v>290</v>
      </c>
      <c r="G115" s="171" t="s">
        <v>138</v>
      </c>
      <c r="H115" s="172">
        <v>1</v>
      </c>
      <c r="I115" s="173"/>
      <c r="J115" s="174">
        <f t="shared" si="0"/>
        <v>0</v>
      </c>
      <c r="K115" s="170" t="s">
        <v>139</v>
      </c>
      <c r="L115" s="36"/>
      <c r="M115" s="175" t="s">
        <v>19</v>
      </c>
      <c r="N115" s="176" t="s">
        <v>42</v>
      </c>
      <c r="O115" s="61"/>
      <c r="P115" s="164">
        <f t="shared" si="1"/>
        <v>0</v>
      </c>
      <c r="Q115" s="164">
        <v>0</v>
      </c>
      <c r="R115" s="164">
        <f t="shared" si="2"/>
        <v>0</v>
      </c>
      <c r="S115" s="164">
        <v>0</v>
      </c>
      <c r="T115" s="165">
        <f t="shared" si="3"/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66" t="s">
        <v>202</v>
      </c>
      <c r="AT115" s="166" t="s">
        <v>191</v>
      </c>
      <c r="AU115" s="166" t="s">
        <v>71</v>
      </c>
      <c r="AY115" s="14" t="s">
        <v>141</v>
      </c>
      <c r="BE115" s="167">
        <f t="shared" si="4"/>
        <v>0</v>
      </c>
      <c r="BF115" s="167">
        <f t="shared" si="5"/>
        <v>0</v>
      </c>
      <c r="BG115" s="167">
        <f t="shared" si="6"/>
        <v>0</v>
      </c>
      <c r="BH115" s="167">
        <f t="shared" si="7"/>
        <v>0</v>
      </c>
      <c r="BI115" s="167">
        <f t="shared" si="8"/>
        <v>0</v>
      </c>
      <c r="BJ115" s="14" t="s">
        <v>79</v>
      </c>
      <c r="BK115" s="167">
        <f t="shared" si="9"/>
        <v>0</v>
      </c>
      <c r="BL115" s="14" t="s">
        <v>202</v>
      </c>
      <c r="BM115" s="166" t="s">
        <v>379</v>
      </c>
    </row>
    <row r="116" spans="1:65" s="2" customFormat="1" ht="24" customHeight="1">
      <c r="A116" s="31"/>
      <c r="B116" s="32"/>
      <c r="C116" s="168" t="s">
        <v>284</v>
      </c>
      <c r="D116" s="168" t="s">
        <v>191</v>
      </c>
      <c r="E116" s="169" t="s">
        <v>293</v>
      </c>
      <c r="F116" s="170" t="s">
        <v>294</v>
      </c>
      <c r="G116" s="171" t="s">
        <v>138</v>
      </c>
      <c r="H116" s="172">
        <v>1</v>
      </c>
      <c r="I116" s="173"/>
      <c r="J116" s="174">
        <f t="shared" si="0"/>
        <v>0</v>
      </c>
      <c r="K116" s="170" t="s">
        <v>139</v>
      </c>
      <c r="L116" s="36"/>
      <c r="M116" s="175" t="s">
        <v>19</v>
      </c>
      <c r="N116" s="176" t="s">
        <v>42</v>
      </c>
      <c r="O116" s="61"/>
      <c r="P116" s="164">
        <f t="shared" si="1"/>
        <v>0</v>
      </c>
      <c r="Q116" s="164">
        <v>0</v>
      </c>
      <c r="R116" s="164">
        <f t="shared" si="2"/>
        <v>0</v>
      </c>
      <c r="S116" s="164">
        <v>0</v>
      </c>
      <c r="T116" s="165">
        <f t="shared" si="3"/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66" t="s">
        <v>202</v>
      </c>
      <c r="AT116" s="166" t="s">
        <v>191</v>
      </c>
      <c r="AU116" s="166" t="s">
        <v>71</v>
      </c>
      <c r="AY116" s="14" t="s">
        <v>141</v>
      </c>
      <c r="BE116" s="167">
        <f t="shared" si="4"/>
        <v>0</v>
      </c>
      <c r="BF116" s="167">
        <f t="shared" si="5"/>
        <v>0</v>
      </c>
      <c r="BG116" s="167">
        <f t="shared" si="6"/>
        <v>0</v>
      </c>
      <c r="BH116" s="167">
        <f t="shared" si="7"/>
        <v>0</v>
      </c>
      <c r="BI116" s="167">
        <f t="shared" si="8"/>
        <v>0</v>
      </c>
      <c r="BJ116" s="14" t="s">
        <v>79</v>
      </c>
      <c r="BK116" s="167">
        <f t="shared" si="9"/>
        <v>0</v>
      </c>
      <c r="BL116" s="14" t="s">
        <v>202</v>
      </c>
      <c r="BM116" s="166" t="s">
        <v>380</v>
      </c>
    </row>
    <row r="117" spans="1:65" s="2" customFormat="1" ht="24" customHeight="1">
      <c r="A117" s="31"/>
      <c r="B117" s="32"/>
      <c r="C117" s="168" t="s">
        <v>288</v>
      </c>
      <c r="D117" s="168" t="s">
        <v>191</v>
      </c>
      <c r="E117" s="169" t="s">
        <v>297</v>
      </c>
      <c r="F117" s="170" t="s">
        <v>298</v>
      </c>
      <c r="G117" s="171" t="s">
        <v>138</v>
      </c>
      <c r="H117" s="172">
        <v>1</v>
      </c>
      <c r="I117" s="173"/>
      <c r="J117" s="174">
        <f t="shared" si="0"/>
        <v>0</v>
      </c>
      <c r="K117" s="170" t="s">
        <v>139</v>
      </c>
      <c r="L117" s="36"/>
      <c r="M117" s="177" t="s">
        <v>19</v>
      </c>
      <c r="N117" s="178" t="s">
        <v>42</v>
      </c>
      <c r="O117" s="179"/>
      <c r="P117" s="180">
        <f t="shared" si="1"/>
        <v>0</v>
      </c>
      <c r="Q117" s="180">
        <v>0</v>
      </c>
      <c r="R117" s="180">
        <f t="shared" si="2"/>
        <v>0</v>
      </c>
      <c r="S117" s="180">
        <v>0</v>
      </c>
      <c r="T117" s="181">
        <f t="shared" si="3"/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66" t="s">
        <v>202</v>
      </c>
      <c r="AT117" s="166" t="s">
        <v>191</v>
      </c>
      <c r="AU117" s="166" t="s">
        <v>71</v>
      </c>
      <c r="AY117" s="14" t="s">
        <v>141</v>
      </c>
      <c r="BE117" s="167">
        <f t="shared" si="4"/>
        <v>0</v>
      </c>
      <c r="BF117" s="167">
        <f t="shared" si="5"/>
        <v>0</v>
      </c>
      <c r="BG117" s="167">
        <f t="shared" si="6"/>
        <v>0</v>
      </c>
      <c r="BH117" s="167">
        <f t="shared" si="7"/>
        <v>0</v>
      </c>
      <c r="BI117" s="167">
        <f t="shared" si="8"/>
        <v>0</v>
      </c>
      <c r="BJ117" s="14" t="s">
        <v>79</v>
      </c>
      <c r="BK117" s="167">
        <f t="shared" si="9"/>
        <v>0</v>
      </c>
      <c r="BL117" s="14" t="s">
        <v>202</v>
      </c>
      <c r="BM117" s="166" t="s">
        <v>381</v>
      </c>
    </row>
    <row r="118" spans="1:65" s="2" customFormat="1" ht="6.95" customHeight="1">
      <c r="A118" s="31"/>
      <c r="B118" s="44"/>
      <c r="C118" s="45"/>
      <c r="D118" s="45"/>
      <c r="E118" s="45"/>
      <c r="F118" s="45"/>
      <c r="G118" s="45"/>
      <c r="H118" s="45"/>
      <c r="I118" s="133"/>
      <c r="J118" s="45"/>
      <c r="K118" s="45"/>
      <c r="L118" s="36"/>
      <c r="M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</sheetData>
  <sheetProtection algorithmName="SHA-512" hashValue="rFwZ/ScCJefrPykw4x5rly9cHP8H6W/lSaLX+8dtw5K+2kxRB0gqZchm4sS/5M/AV9kUb1Ub5uG1ZzbK7rGAeg==" saltValue="1asqJ17q7RdGRWYLYBITWO0Kwf9FiE+6CoqMnvDT5m3SuL/eXBSNA0addJiDMfZj49qzJnQpx/0y5vvfh3EI0Q==" spinCount="100000" sheet="1" objects="1" scenarios="1" formatColumns="0" formatRows="0" autoFilter="0"/>
  <autoFilter ref="C78:K117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8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4" t="s">
        <v>90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7"/>
      <c r="AT3" s="14" t="s">
        <v>81</v>
      </c>
    </row>
    <row r="4" spans="1:46" s="1" customFormat="1" ht="24.95" customHeight="1">
      <c r="B4" s="17"/>
      <c r="D4" s="102" t="s">
        <v>115</v>
      </c>
      <c r="I4" s="98"/>
      <c r="L4" s="17"/>
      <c r="M4" s="103" t="s">
        <v>10</v>
      </c>
      <c r="AT4" s="14" t="s">
        <v>4</v>
      </c>
    </row>
    <row r="5" spans="1:46" s="1" customFormat="1" ht="6.95" customHeight="1">
      <c r="B5" s="17"/>
      <c r="I5" s="98"/>
      <c r="L5" s="17"/>
    </row>
    <row r="6" spans="1:46" s="1" customFormat="1" ht="12" customHeight="1">
      <c r="B6" s="17"/>
      <c r="D6" s="104" t="s">
        <v>16</v>
      </c>
      <c r="I6" s="98"/>
      <c r="L6" s="17"/>
    </row>
    <row r="7" spans="1:46" s="1" customFormat="1" ht="16.5" customHeight="1">
      <c r="B7" s="17"/>
      <c r="E7" s="323" t="str">
        <f>'Rekapitulace stavby'!K6</f>
        <v>Oprava DŘT v úseku Pohled - Břeclav - Hodonín</v>
      </c>
      <c r="F7" s="324"/>
      <c r="G7" s="324"/>
      <c r="H7" s="324"/>
      <c r="I7" s="98"/>
      <c r="L7" s="17"/>
    </row>
    <row r="8" spans="1:46" s="2" customFormat="1" ht="12" customHeight="1">
      <c r="A8" s="31"/>
      <c r="B8" s="36"/>
      <c r="C8" s="31"/>
      <c r="D8" s="104" t="s">
        <v>116</v>
      </c>
      <c r="E8" s="31"/>
      <c r="F8" s="31"/>
      <c r="G8" s="31"/>
      <c r="H8" s="31"/>
      <c r="I8" s="105"/>
      <c r="J8" s="31"/>
      <c r="K8" s="31"/>
      <c r="L8" s="106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25" t="s">
        <v>382</v>
      </c>
      <c r="F9" s="326"/>
      <c r="G9" s="326"/>
      <c r="H9" s="326"/>
      <c r="I9" s="105"/>
      <c r="J9" s="31"/>
      <c r="K9" s="31"/>
      <c r="L9" s="106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05"/>
      <c r="J10" s="31"/>
      <c r="K10" s="31"/>
      <c r="L10" s="10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4" t="s">
        <v>18</v>
      </c>
      <c r="E11" s="31"/>
      <c r="F11" s="107" t="s">
        <v>19</v>
      </c>
      <c r="G11" s="31"/>
      <c r="H11" s="31"/>
      <c r="I11" s="108" t="s">
        <v>20</v>
      </c>
      <c r="J11" s="107" t="s">
        <v>19</v>
      </c>
      <c r="K11" s="31"/>
      <c r="L11" s="106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21</v>
      </c>
      <c r="E12" s="31"/>
      <c r="F12" s="107" t="s">
        <v>22</v>
      </c>
      <c r="G12" s="31"/>
      <c r="H12" s="31"/>
      <c r="I12" s="108" t="s">
        <v>23</v>
      </c>
      <c r="J12" s="109" t="str">
        <f>'Rekapitulace stavby'!AN8</f>
        <v>23. 10. 2019</v>
      </c>
      <c r="K12" s="31"/>
      <c r="L12" s="106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5"/>
      <c r="J13" s="31"/>
      <c r="K13" s="31"/>
      <c r="L13" s="106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4" t="s">
        <v>25</v>
      </c>
      <c r="E14" s="31"/>
      <c r="F14" s="31"/>
      <c r="G14" s="31"/>
      <c r="H14" s="31"/>
      <c r="I14" s="108" t="s">
        <v>26</v>
      </c>
      <c r="J14" s="107" t="s">
        <v>19</v>
      </c>
      <c r="K14" s="31"/>
      <c r="L14" s="106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">
        <v>27</v>
      </c>
      <c r="F15" s="31"/>
      <c r="G15" s="31"/>
      <c r="H15" s="31"/>
      <c r="I15" s="108" t="s">
        <v>28</v>
      </c>
      <c r="J15" s="107" t="s">
        <v>19</v>
      </c>
      <c r="K15" s="31"/>
      <c r="L15" s="106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5"/>
      <c r="J16" s="31"/>
      <c r="K16" s="31"/>
      <c r="L16" s="106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4" t="s">
        <v>29</v>
      </c>
      <c r="E17" s="31"/>
      <c r="F17" s="31"/>
      <c r="G17" s="31"/>
      <c r="H17" s="31"/>
      <c r="I17" s="108" t="s">
        <v>26</v>
      </c>
      <c r="J17" s="27" t="str">
        <f>'Rekapitulace stavby'!AN13</f>
        <v>Vyplň údaj</v>
      </c>
      <c r="K17" s="31"/>
      <c r="L17" s="106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27" t="str">
        <f>'Rekapitulace stavby'!E14</f>
        <v>Vyplň údaj</v>
      </c>
      <c r="F18" s="328"/>
      <c r="G18" s="328"/>
      <c r="H18" s="328"/>
      <c r="I18" s="108" t="s">
        <v>28</v>
      </c>
      <c r="J18" s="27" t="str">
        <f>'Rekapitulace stavby'!AN14</f>
        <v>Vyplň údaj</v>
      </c>
      <c r="K18" s="31"/>
      <c r="L18" s="106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5"/>
      <c r="J19" s="31"/>
      <c r="K19" s="31"/>
      <c r="L19" s="106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4" t="s">
        <v>31</v>
      </c>
      <c r="E20" s="31"/>
      <c r="F20" s="31"/>
      <c r="G20" s="31"/>
      <c r="H20" s="31"/>
      <c r="I20" s="108" t="s">
        <v>26</v>
      </c>
      <c r="J20" s="107" t="str">
        <f>IF('Rekapitulace stavby'!AN16="","",'Rekapitulace stavby'!AN16)</f>
        <v/>
      </c>
      <c r="K20" s="31"/>
      <c r="L20" s="106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tr">
        <f>IF('Rekapitulace stavby'!E17="","",'Rekapitulace stavby'!E17)</f>
        <v xml:space="preserve"> </v>
      </c>
      <c r="F21" s="31"/>
      <c r="G21" s="31"/>
      <c r="H21" s="31"/>
      <c r="I21" s="108" t="s">
        <v>28</v>
      </c>
      <c r="J21" s="107" t="str">
        <f>IF('Rekapitulace stavby'!AN17="","",'Rekapitulace stavby'!AN17)</f>
        <v/>
      </c>
      <c r="K21" s="31"/>
      <c r="L21" s="106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5"/>
      <c r="J22" s="31"/>
      <c r="K22" s="31"/>
      <c r="L22" s="106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4" t="s">
        <v>34</v>
      </c>
      <c r="E23" s="31"/>
      <c r="F23" s="31"/>
      <c r="G23" s="31"/>
      <c r="H23" s="31"/>
      <c r="I23" s="108" t="s">
        <v>26</v>
      </c>
      <c r="J23" s="107" t="str">
        <f>IF('Rekapitulace stavby'!AN19="","",'Rekapitulace stavby'!AN19)</f>
        <v/>
      </c>
      <c r="K23" s="31"/>
      <c r="L23" s="106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tr">
        <f>IF('Rekapitulace stavby'!E20="","",'Rekapitulace stavby'!E20)</f>
        <v xml:space="preserve"> </v>
      </c>
      <c r="F24" s="31"/>
      <c r="G24" s="31"/>
      <c r="H24" s="31"/>
      <c r="I24" s="108" t="s">
        <v>28</v>
      </c>
      <c r="J24" s="107" t="str">
        <f>IF('Rekapitulace stavby'!AN20="","",'Rekapitulace stavby'!AN20)</f>
        <v/>
      </c>
      <c r="K24" s="31"/>
      <c r="L24" s="106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5"/>
      <c r="J25" s="31"/>
      <c r="K25" s="31"/>
      <c r="L25" s="106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4" t="s">
        <v>35</v>
      </c>
      <c r="E26" s="31"/>
      <c r="F26" s="31"/>
      <c r="G26" s="31"/>
      <c r="H26" s="31"/>
      <c r="I26" s="105"/>
      <c r="J26" s="31"/>
      <c r="K26" s="31"/>
      <c r="L26" s="106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0"/>
      <c r="B27" s="111"/>
      <c r="C27" s="110"/>
      <c r="D27" s="110"/>
      <c r="E27" s="329" t="s">
        <v>19</v>
      </c>
      <c r="F27" s="329"/>
      <c r="G27" s="329"/>
      <c r="H27" s="329"/>
      <c r="I27" s="112"/>
      <c r="J27" s="110"/>
      <c r="K27" s="110"/>
      <c r="L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5"/>
      <c r="J28" s="31"/>
      <c r="K28" s="31"/>
      <c r="L28" s="106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4"/>
      <c r="E29" s="114"/>
      <c r="F29" s="114"/>
      <c r="G29" s="114"/>
      <c r="H29" s="114"/>
      <c r="I29" s="115"/>
      <c r="J29" s="114"/>
      <c r="K29" s="114"/>
      <c r="L29" s="106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105"/>
      <c r="J30" s="117">
        <f>ROUND(J79, 2)</f>
        <v>0</v>
      </c>
      <c r="K30" s="31"/>
      <c r="L30" s="106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4"/>
      <c r="E31" s="114"/>
      <c r="F31" s="114"/>
      <c r="G31" s="114"/>
      <c r="H31" s="114"/>
      <c r="I31" s="115"/>
      <c r="J31" s="114"/>
      <c r="K31" s="114"/>
      <c r="L31" s="106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9" t="s">
        <v>38</v>
      </c>
      <c r="J32" s="118" t="s">
        <v>40</v>
      </c>
      <c r="K32" s="31"/>
      <c r="L32" s="106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0" t="s">
        <v>41</v>
      </c>
      <c r="E33" s="104" t="s">
        <v>42</v>
      </c>
      <c r="F33" s="121">
        <f>ROUND((SUM(BE79:BE121)),  2)</f>
        <v>0</v>
      </c>
      <c r="G33" s="31"/>
      <c r="H33" s="31"/>
      <c r="I33" s="122">
        <v>0.21</v>
      </c>
      <c r="J33" s="121">
        <f>ROUND(((SUM(BE79:BE121))*I33),  2)</f>
        <v>0</v>
      </c>
      <c r="K33" s="31"/>
      <c r="L33" s="106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4" t="s">
        <v>43</v>
      </c>
      <c r="F34" s="121">
        <f>ROUND((SUM(BF79:BF121)),  2)</f>
        <v>0</v>
      </c>
      <c r="G34" s="31"/>
      <c r="H34" s="31"/>
      <c r="I34" s="122">
        <v>0.15</v>
      </c>
      <c r="J34" s="121">
        <f>ROUND(((SUM(BF79:BF121))*I34),  2)</f>
        <v>0</v>
      </c>
      <c r="K34" s="31"/>
      <c r="L34" s="106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44</v>
      </c>
      <c r="F35" s="121">
        <f>ROUND((SUM(BG79:BG121)),  2)</f>
        <v>0</v>
      </c>
      <c r="G35" s="31"/>
      <c r="H35" s="31"/>
      <c r="I35" s="122">
        <v>0.21</v>
      </c>
      <c r="J35" s="121">
        <f>0</f>
        <v>0</v>
      </c>
      <c r="K35" s="31"/>
      <c r="L35" s="106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4" t="s">
        <v>45</v>
      </c>
      <c r="F36" s="121">
        <f>ROUND((SUM(BH79:BH121)),  2)</f>
        <v>0</v>
      </c>
      <c r="G36" s="31"/>
      <c r="H36" s="31"/>
      <c r="I36" s="122">
        <v>0.15</v>
      </c>
      <c r="J36" s="121">
        <f>0</f>
        <v>0</v>
      </c>
      <c r="K36" s="31"/>
      <c r="L36" s="106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4" t="s">
        <v>46</v>
      </c>
      <c r="F37" s="121">
        <f>ROUND((SUM(BI79:BI121)),  2)</f>
        <v>0</v>
      </c>
      <c r="G37" s="31"/>
      <c r="H37" s="31"/>
      <c r="I37" s="122">
        <v>0</v>
      </c>
      <c r="J37" s="121">
        <f>0</f>
        <v>0</v>
      </c>
      <c r="K37" s="31"/>
      <c r="L37" s="106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05"/>
      <c r="J38" s="31"/>
      <c r="K38" s="31"/>
      <c r="L38" s="106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3"/>
      <c r="D39" s="124" t="s">
        <v>47</v>
      </c>
      <c r="E39" s="125"/>
      <c r="F39" s="125"/>
      <c r="G39" s="126" t="s">
        <v>48</v>
      </c>
      <c r="H39" s="127" t="s">
        <v>49</v>
      </c>
      <c r="I39" s="128"/>
      <c r="J39" s="129">
        <f>SUM(J30:J37)</f>
        <v>0</v>
      </c>
      <c r="K39" s="130"/>
      <c r="L39" s="106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106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106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118</v>
      </c>
      <c r="D45" s="33"/>
      <c r="E45" s="33"/>
      <c r="F45" s="33"/>
      <c r="G45" s="33"/>
      <c r="H45" s="33"/>
      <c r="I45" s="105"/>
      <c r="J45" s="33"/>
      <c r="K45" s="33"/>
      <c r="L45" s="106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105"/>
      <c r="J46" s="33"/>
      <c r="K46" s="33"/>
      <c r="L46" s="106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105"/>
      <c r="J47" s="33"/>
      <c r="K47" s="33"/>
      <c r="L47" s="106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30" t="str">
        <f>E7</f>
        <v>Oprava DŘT v úseku Pohled - Břeclav - Hodonín</v>
      </c>
      <c r="F48" s="331"/>
      <c r="G48" s="331"/>
      <c r="H48" s="331"/>
      <c r="I48" s="105"/>
      <c r="J48" s="33"/>
      <c r="K48" s="33"/>
      <c r="L48" s="106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116</v>
      </c>
      <c r="D49" s="33"/>
      <c r="E49" s="33"/>
      <c r="F49" s="33"/>
      <c r="G49" s="33"/>
      <c r="H49" s="33"/>
      <c r="I49" s="105"/>
      <c r="J49" s="33"/>
      <c r="K49" s="33"/>
      <c r="L49" s="106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03" t="str">
        <f>E9</f>
        <v>SO04 - žst. Hodonín</v>
      </c>
      <c r="F50" s="332"/>
      <c r="G50" s="332"/>
      <c r="H50" s="332"/>
      <c r="I50" s="105"/>
      <c r="J50" s="33"/>
      <c r="K50" s="33"/>
      <c r="L50" s="106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105"/>
      <c r="J51" s="33"/>
      <c r="K51" s="33"/>
      <c r="L51" s="106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>Obvod OŘ Brno</v>
      </c>
      <c r="G52" s="33"/>
      <c r="H52" s="33"/>
      <c r="I52" s="108" t="s">
        <v>23</v>
      </c>
      <c r="J52" s="56" t="str">
        <f>IF(J12="","",J12)</f>
        <v>23. 10. 2019</v>
      </c>
      <c r="K52" s="33"/>
      <c r="L52" s="106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105"/>
      <c r="J53" s="33"/>
      <c r="K53" s="33"/>
      <c r="L53" s="106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3"/>
      <c r="E54" s="33"/>
      <c r="F54" s="24" t="str">
        <f>E15</f>
        <v>SŽDC, s.o., OŘ Brno</v>
      </c>
      <c r="G54" s="33"/>
      <c r="H54" s="33"/>
      <c r="I54" s="108" t="s">
        <v>31</v>
      </c>
      <c r="J54" s="29" t="str">
        <f>E21</f>
        <v xml:space="preserve"> </v>
      </c>
      <c r="K54" s="33"/>
      <c r="L54" s="106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29</v>
      </c>
      <c r="D55" s="33"/>
      <c r="E55" s="33"/>
      <c r="F55" s="24" t="str">
        <f>IF(E18="","",E18)</f>
        <v>Vyplň údaj</v>
      </c>
      <c r="G55" s="33"/>
      <c r="H55" s="33"/>
      <c r="I55" s="108" t="s">
        <v>34</v>
      </c>
      <c r="J55" s="29" t="str">
        <f>E24</f>
        <v xml:space="preserve"> </v>
      </c>
      <c r="K55" s="33"/>
      <c r="L55" s="106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105"/>
      <c r="J56" s="33"/>
      <c r="K56" s="33"/>
      <c r="L56" s="106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37" t="s">
        <v>119</v>
      </c>
      <c r="D57" s="138"/>
      <c r="E57" s="138"/>
      <c r="F57" s="138"/>
      <c r="G57" s="138"/>
      <c r="H57" s="138"/>
      <c r="I57" s="139"/>
      <c r="J57" s="140" t="s">
        <v>120</v>
      </c>
      <c r="K57" s="138"/>
      <c r="L57" s="106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105"/>
      <c r="J58" s="33"/>
      <c r="K58" s="33"/>
      <c r="L58" s="106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41" t="s">
        <v>69</v>
      </c>
      <c r="D59" s="33"/>
      <c r="E59" s="33"/>
      <c r="F59" s="33"/>
      <c r="G59" s="33"/>
      <c r="H59" s="33"/>
      <c r="I59" s="105"/>
      <c r="J59" s="74">
        <f>J79</f>
        <v>0</v>
      </c>
      <c r="K59" s="33"/>
      <c r="L59" s="106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121</v>
      </c>
    </row>
    <row r="60" spans="1:47" s="2" customFormat="1" ht="21.75" customHeight="1">
      <c r="A60" s="31"/>
      <c r="B60" s="32"/>
      <c r="C60" s="33"/>
      <c r="D60" s="33"/>
      <c r="E60" s="33"/>
      <c r="F60" s="33"/>
      <c r="G60" s="33"/>
      <c r="H60" s="33"/>
      <c r="I60" s="105"/>
      <c r="J60" s="33"/>
      <c r="K60" s="33"/>
      <c r="L60" s="106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6.95" customHeight="1">
      <c r="A61" s="31"/>
      <c r="B61" s="44"/>
      <c r="C61" s="45"/>
      <c r="D61" s="45"/>
      <c r="E61" s="45"/>
      <c r="F61" s="45"/>
      <c r="G61" s="45"/>
      <c r="H61" s="45"/>
      <c r="I61" s="133"/>
      <c r="J61" s="45"/>
      <c r="K61" s="45"/>
      <c r="L61" s="106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5" spans="1:65" s="2" customFormat="1" ht="6.95" customHeight="1">
      <c r="A65" s="31"/>
      <c r="B65" s="46"/>
      <c r="C65" s="47"/>
      <c r="D65" s="47"/>
      <c r="E65" s="47"/>
      <c r="F65" s="47"/>
      <c r="G65" s="47"/>
      <c r="H65" s="47"/>
      <c r="I65" s="136"/>
      <c r="J65" s="47"/>
      <c r="K65" s="47"/>
      <c r="L65" s="106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65" s="2" customFormat="1" ht="24.95" customHeight="1">
      <c r="A66" s="31"/>
      <c r="B66" s="32"/>
      <c r="C66" s="20" t="s">
        <v>122</v>
      </c>
      <c r="D66" s="33"/>
      <c r="E66" s="33"/>
      <c r="F66" s="33"/>
      <c r="G66" s="33"/>
      <c r="H66" s="33"/>
      <c r="I66" s="105"/>
      <c r="J66" s="33"/>
      <c r="K66" s="33"/>
      <c r="L66" s="106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5" s="2" customFormat="1" ht="6.95" customHeight="1">
      <c r="A67" s="31"/>
      <c r="B67" s="32"/>
      <c r="C67" s="33"/>
      <c r="D67" s="33"/>
      <c r="E67" s="33"/>
      <c r="F67" s="33"/>
      <c r="G67" s="33"/>
      <c r="H67" s="33"/>
      <c r="I67" s="105"/>
      <c r="J67" s="33"/>
      <c r="K67" s="33"/>
      <c r="L67" s="106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5" s="2" customFormat="1" ht="12" customHeight="1">
      <c r="A68" s="31"/>
      <c r="B68" s="32"/>
      <c r="C68" s="26" t="s">
        <v>16</v>
      </c>
      <c r="D68" s="33"/>
      <c r="E68" s="33"/>
      <c r="F68" s="33"/>
      <c r="G68" s="33"/>
      <c r="H68" s="33"/>
      <c r="I68" s="105"/>
      <c r="J68" s="33"/>
      <c r="K68" s="33"/>
      <c r="L68" s="106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5" s="2" customFormat="1" ht="16.5" customHeight="1">
      <c r="A69" s="31"/>
      <c r="B69" s="32"/>
      <c r="C69" s="33"/>
      <c r="D69" s="33"/>
      <c r="E69" s="330" t="str">
        <f>E7</f>
        <v>Oprava DŘT v úseku Pohled - Břeclav - Hodonín</v>
      </c>
      <c r="F69" s="331"/>
      <c r="G69" s="331"/>
      <c r="H69" s="331"/>
      <c r="I69" s="105"/>
      <c r="J69" s="33"/>
      <c r="K69" s="33"/>
      <c r="L69" s="106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5" s="2" customFormat="1" ht="12" customHeight="1">
      <c r="A70" s="31"/>
      <c r="B70" s="32"/>
      <c r="C70" s="26" t="s">
        <v>116</v>
      </c>
      <c r="D70" s="33"/>
      <c r="E70" s="33"/>
      <c r="F70" s="33"/>
      <c r="G70" s="33"/>
      <c r="H70" s="33"/>
      <c r="I70" s="105"/>
      <c r="J70" s="33"/>
      <c r="K70" s="33"/>
      <c r="L70" s="106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5" s="2" customFormat="1" ht="16.5" customHeight="1">
      <c r="A71" s="31"/>
      <c r="B71" s="32"/>
      <c r="C71" s="33"/>
      <c r="D71" s="33"/>
      <c r="E71" s="303" t="str">
        <f>E9</f>
        <v>SO04 - žst. Hodonín</v>
      </c>
      <c r="F71" s="332"/>
      <c r="G71" s="332"/>
      <c r="H71" s="332"/>
      <c r="I71" s="105"/>
      <c r="J71" s="33"/>
      <c r="K71" s="33"/>
      <c r="L71" s="106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5" s="2" customFormat="1" ht="6.95" customHeight="1">
      <c r="A72" s="31"/>
      <c r="B72" s="32"/>
      <c r="C72" s="33"/>
      <c r="D72" s="33"/>
      <c r="E72" s="33"/>
      <c r="F72" s="33"/>
      <c r="G72" s="33"/>
      <c r="H72" s="33"/>
      <c r="I72" s="105"/>
      <c r="J72" s="33"/>
      <c r="K72" s="33"/>
      <c r="L72" s="106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5" s="2" customFormat="1" ht="12" customHeight="1">
      <c r="A73" s="31"/>
      <c r="B73" s="32"/>
      <c r="C73" s="26" t="s">
        <v>21</v>
      </c>
      <c r="D73" s="33"/>
      <c r="E73" s="33"/>
      <c r="F73" s="24" t="str">
        <f>F12</f>
        <v>Obvod OŘ Brno</v>
      </c>
      <c r="G73" s="33"/>
      <c r="H73" s="33"/>
      <c r="I73" s="108" t="s">
        <v>23</v>
      </c>
      <c r="J73" s="56" t="str">
        <f>IF(J12="","",J12)</f>
        <v>23. 10. 2019</v>
      </c>
      <c r="K73" s="33"/>
      <c r="L73" s="106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5" s="2" customFormat="1" ht="6.95" customHeight="1">
      <c r="A74" s="31"/>
      <c r="B74" s="32"/>
      <c r="C74" s="33"/>
      <c r="D74" s="33"/>
      <c r="E74" s="33"/>
      <c r="F74" s="33"/>
      <c r="G74" s="33"/>
      <c r="H74" s="33"/>
      <c r="I74" s="105"/>
      <c r="J74" s="33"/>
      <c r="K74" s="33"/>
      <c r="L74" s="106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5" s="2" customFormat="1" ht="15.2" customHeight="1">
      <c r="A75" s="31"/>
      <c r="B75" s="32"/>
      <c r="C75" s="26" t="s">
        <v>25</v>
      </c>
      <c r="D75" s="33"/>
      <c r="E75" s="33"/>
      <c r="F75" s="24" t="str">
        <f>E15</f>
        <v>SŽDC, s.o., OŘ Brno</v>
      </c>
      <c r="G75" s="33"/>
      <c r="H75" s="33"/>
      <c r="I75" s="108" t="s">
        <v>31</v>
      </c>
      <c r="J75" s="29" t="str">
        <f>E21</f>
        <v xml:space="preserve"> </v>
      </c>
      <c r="K75" s="33"/>
      <c r="L75" s="106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5" s="2" customFormat="1" ht="15.2" customHeight="1">
      <c r="A76" s="31"/>
      <c r="B76" s="32"/>
      <c r="C76" s="26" t="s">
        <v>29</v>
      </c>
      <c r="D76" s="33"/>
      <c r="E76" s="33"/>
      <c r="F76" s="24" t="str">
        <f>IF(E18="","",E18)</f>
        <v>Vyplň údaj</v>
      </c>
      <c r="G76" s="33"/>
      <c r="H76" s="33"/>
      <c r="I76" s="108" t="s">
        <v>34</v>
      </c>
      <c r="J76" s="29" t="str">
        <f>E24</f>
        <v xml:space="preserve"> </v>
      </c>
      <c r="K76" s="33"/>
      <c r="L76" s="106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5" s="2" customFormat="1" ht="10.35" customHeight="1">
      <c r="A77" s="31"/>
      <c r="B77" s="32"/>
      <c r="C77" s="33"/>
      <c r="D77" s="33"/>
      <c r="E77" s="33"/>
      <c r="F77" s="33"/>
      <c r="G77" s="33"/>
      <c r="H77" s="33"/>
      <c r="I77" s="105"/>
      <c r="J77" s="33"/>
      <c r="K77" s="33"/>
      <c r="L77" s="106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5" s="9" customFormat="1" ht="29.25" customHeight="1">
      <c r="A78" s="142"/>
      <c r="B78" s="143"/>
      <c r="C78" s="144" t="s">
        <v>123</v>
      </c>
      <c r="D78" s="145" t="s">
        <v>56</v>
      </c>
      <c r="E78" s="145" t="s">
        <v>52</v>
      </c>
      <c r="F78" s="145" t="s">
        <v>53</v>
      </c>
      <c r="G78" s="145" t="s">
        <v>124</v>
      </c>
      <c r="H78" s="145" t="s">
        <v>125</v>
      </c>
      <c r="I78" s="146" t="s">
        <v>126</v>
      </c>
      <c r="J78" s="145" t="s">
        <v>120</v>
      </c>
      <c r="K78" s="147" t="s">
        <v>127</v>
      </c>
      <c r="L78" s="148"/>
      <c r="M78" s="65" t="s">
        <v>19</v>
      </c>
      <c r="N78" s="66" t="s">
        <v>41</v>
      </c>
      <c r="O78" s="66" t="s">
        <v>128</v>
      </c>
      <c r="P78" s="66" t="s">
        <v>129</v>
      </c>
      <c r="Q78" s="66" t="s">
        <v>130</v>
      </c>
      <c r="R78" s="66" t="s">
        <v>131</v>
      </c>
      <c r="S78" s="66" t="s">
        <v>132</v>
      </c>
      <c r="T78" s="67" t="s">
        <v>133</v>
      </c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  <c r="AE78" s="142"/>
    </row>
    <row r="79" spans="1:65" s="2" customFormat="1" ht="22.9" customHeight="1">
      <c r="A79" s="31"/>
      <c r="B79" s="32"/>
      <c r="C79" s="72" t="s">
        <v>134</v>
      </c>
      <c r="D79" s="33"/>
      <c r="E79" s="33"/>
      <c r="F79" s="33"/>
      <c r="G79" s="33"/>
      <c r="H79" s="33"/>
      <c r="I79" s="105"/>
      <c r="J79" s="149">
        <f>BK79</f>
        <v>0</v>
      </c>
      <c r="K79" s="33"/>
      <c r="L79" s="36"/>
      <c r="M79" s="68"/>
      <c r="N79" s="150"/>
      <c r="O79" s="69"/>
      <c r="P79" s="151">
        <f>SUM(P80:P121)</f>
        <v>0</v>
      </c>
      <c r="Q79" s="69"/>
      <c r="R79" s="151">
        <f>SUM(R80:R121)</f>
        <v>0</v>
      </c>
      <c r="S79" s="69"/>
      <c r="T79" s="152">
        <f>SUM(T80:T121)</f>
        <v>0</v>
      </c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T79" s="14" t="s">
        <v>70</v>
      </c>
      <c r="AU79" s="14" t="s">
        <v>121</v>
      </c>
      <c r="BK79" s="153">
        <f>SUM(BK80:BK121)</f>
        <v>0</v>
      </c>
    </row>
    <row r="80" spans="1:65" s="2" customFormat="1" ht="24" customHeight="1">
      <c r="A80" s="31"/>
      <c r="B80" s="32"/>
      <c r="C80" s="154" t="s">
        <v>79</v>
      </c>
      <c r="D80" s="154" t="s">
        <v>135</v>
      </c>
      <c r="E80" s="155" t="s">
        <v>136</v>
      </c>
      <c r="F80" s="156" t="s">
        <v>137</v>
      </c>
      <c r="G80" s="157" t="s">
        <v>138</v>
      </c>
      <c r="H80" s="158">
        <v>2</v>
      </c>
      <c r="I80" s="159"/>
      <c r="J80" s="160">
        <f t="shared" ref="J80:J121" si="0">ROUND(I80*H80,2)</f>
        <v>0</v>
      </c>
      <c r="K80" s="156" t="s">
        <v>139</v>
      </c>
      <c r="L80" s="161"/>
      <c r="M80" s="162" t="s">
        <v>19</v>
      </c>
      <c r="N80" s="163" t="s">
        <v>42</v>
      </c>
      <c r="O80" s="61"/>
      <c r="P80" s="164">
        <f t="shared" ref="P80:P121" si="1">O80*H80</f>
        <v>0</v>
      </c>
      <c r="Q80" s="164">
        <v>0</v>
      </c>
      <c r="R80" s="164">
        <f t="shared" ref="R80:R121" si="2">Q80*H80</f>
        <v>0</v>
      </c>
      <c r="S80" s="164">
        <v>0</v>
      </c>
      <c r="T80" s="165">
        <f t="shared" ref="T80:T121" si="3">S80*H80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R80" s="166" t="s">
        <v>140</v>
      </c>
      <c r="AT80" s="166" t="s">
        <v>135</v>
      </c>
      <c r="AU80" s="166" t="s">
        <v>71</v>
      </c>
      <c r="AY80" s="14" t="s">
        <v>141</v>
      </c>
      <c r="BE80" s="167">
        <f t="shared" ref="BE80:BE121" si="4">IF(N80="základní",J80,0)</f>
        <v>0</v>
      </c>
      <c r="BF80" s="167">
        <f t="shared" ref="BF80:BF121" si="5">IF(N80="snížená",J80,0)</f>
        <v>0</v>
      </c>
      <c r="BG80" s="167">
        <f t="shared" ref="BG80:BG121" si="6">IF(N80="zákl. přenesená",J80,0)</f>
        <v>0</v>
      </c>
      <c r="BH80" s="167">
        <f t="shared" ref="BH80:BH121" si="7">IF(N80="sníž. přenesená",J80,0)</f>
        <v>0</v>
      </c>
      <c r="BI80" s="167">
        <f t="shared" ref="BI80:BI121" si="8">IF(N80="nulová",J80,0)</f>
        <v>0</v>
      </c>
      <c r="BJ80" s="14" t="s">
        <v>79</v>
      </c>
      <c r="BK80" s="167">
        <f t="shared" ref="BK80:BK121" si="9">ROUND(I80*H80,2)</f>
        <v>0</v>
      </c>
      <c r="BL80" s="14" t="s">
        <v>142</v>
      </c>
      <c r="BM80" s="166" t="s">
        <v>383</v>
      </c>
    </row>
    <row r="81" spans="1:65" s="2" customFormat="1" ht="24" customHeight="1">
      <c r="A81" s="31"/>
      <c r="B81" s="32"/>
      <c r="C81" s="154" t="s">
        <v>81</v>
      </c>
      <c r="D81" s="154" t="s">
        <v>135</v>
      </c>
      <c r="E81" s="155" t="s">
        <v>144</v>
      </c>
      <c r="F81" s="156" t="s">
        <v>145</v>
      </c>
      <c r="G81" s="157" t="s">
        <v>138</v>
      </c>
      <c r="H81" s="158">
        <v>2</v>
      </c>
      <c r="I81" s="159"/>
      <c r="J81" s="160">
        <f t="shared" si="0"/>
        <v>0</v>
      </c>
      <c r="K81" s="156" t="s">
        <v>139</v>
      </c>
      <c r="L81" s="161"/>
      <c r="M81" s="162" t="s">
        <v>19</v>
      </c>
      <c r="N81" s="163" t="s">
        <v>42</v>
      </c>
      <c r="O81" s="61"/>
      <c r="P81" s="164">
        <f t="shared" si="1"/>
        <v>0</v>
      </c>
      <c r="Q81" s="164">
        <v>0</v>
      </c>
      <c r="R81" s="164">
        <f t="shared" si="2"/>
        <v>0</v>
      </c>
      <c r="S81" s="164">
        <v>0</v>
      </c>
      <c r="T81" s="165">
        <f t="shared" si="3"/>
        <v>0</v>
      </c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R81" s="166" t="s">
        <v>140</v>
      </c>
      <c r="AT81" s="166" t="s">
        <v>135</v>
      </c>
      <c r="AU81" s="166" t="s">
        <v>71</v>
      </c>
      <c r="AY81" s="14" t="s">
        <v>141</v>
      </c>
      <c r="BE81" s="167">
        <f t="shared" si="4"/>
        <v>0</v>
      </c>
      <c r="BF81" s="167">
        <f t="shared" si="5"/>
        <v>0</v>
      </c>
      <c r="BG81" s="167">
        <f t="shared" si="6"/>
        <v>0</v>
      </c>
      <c r="BH81" s="167">
        <f t="shared" si="7"/>
        <v>0</v>
      </c>
      <c r="BI81" s="167">
        <f t="shared" si="8"/>
        <v>0</v>
      </c>
      <c r="BJ81" s="14" t="s">
        <v>79</v>
      </c>
      <c r="BK81" s="167">
        <f t="shared" si="9"/>
        <v>0</v>
      </c>
      <c r="BL81" s="14" t="s">
        <v>142</v>
      </c>
      <c r="BM81" s="166" t="s">
        <v>384</v>
      </c>
    </row>
    <row r="82" spans="1:65" s="2" customFormat="1" ht="24" customHeight="1">
      <c r="A82" s="31"/>
      <c r="B82" s="32"/>
      <c r="C82" s="154" t="s">
        <v>147</v>
      </c>
      <c r="D82" s="154" t="s">
        <v>135</v>
      </c>
      <c r="E82" s="155" t="s">
        <v>148</v>
      </c>
      <c r="F82" s="156" t="s">
        <v>149</v>
      </c>
      <c r="G82" s="157" t="s">
        <v>138</v>
      </c>
      <c r="H82" s="158">
        <v>2</v>
      </c>
      <c r="I82" s="159"/>
      <c r="J82" s="160">
        <f t="shared" si="0"/>
        <v>0</v>
      </c>
      <c r="K82" s="156" t="s">
        <v>139</v>
      </c>
      <c r="L82" s="161"/>
      <c r="M82" s="162" t="s">
        <v>19</v>
      </c>
      <c r="N82" s="163" t="s">
        <v>42</v>
      </c>
      <c r="O82" s="61"/>
      <c r="P82" s="164">
        <f t="shared" si="1"/>
        <v>0</v>
      </c>
      <c r="Q82" s="164">
        <v>0</v>
      </c>
      <c r="R82" s="164">
        <f t="shared" si="2"/>
        <v>0</v>
      </c>
      <c r="S82" s="164">
        <v>0</v>
      </c>
      <c r="T82" s="165">
        <f t="shared" si="3"/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66" t="s">
        <v>140</v>
      </c>
      <c r="AT82" s="166" t="s">
        <v>135</v>
      </c>
      <c r="AU82" s="166" t="s">
        <v>71</v>
      </c>
      <c r="AY82" s="14" t="s">
        <v>141</v>
      </c>
      <c r="BE82" s="167">
        <f t="shared" si="4"/>
        <v>0</v>
      </c>
      <c r="BF82" s="167">
        <f t="shared" si="5"/>
        <v>0</v>
      </c>
      <c r="BG82" s="167">
        <f t="shared" si="6"/>
        <v>0</v>
      </c>
      <c r="BH82" s="167">
        <f t="shared" si="7"/>
        <v>0</v>
      </c>
      <c r="BI82" s="167">
        <f t="shared" si="8"/>
        <v>0</v>
      </c>
      <c r="BJ82" s="14" t="s">
        <v>79</v>
      </c>
      <c r="BK82" s="167">
        <f t="shared" si="9"/>
        <v>0</v>
      </c>
      <c r="BL82" s="14" t="s">
        <v>142</v>
      </c>
      <c r="BM82" s="166" t="s">
        <v>385</v>
      </c>
    </row>
    <row r="83" spans="1:65" s="2" customFormat="1" ht="24" customHeight="1">
      <c r="A83" s="31"/>
      <c r="B83" s="32"/>
      <c r="C83" s="154" t="s">
        <v>142</v>
      </c>
      <c r="D83" s="154" t="s">
        <v>135</v>
      </c>
      <c r="E83" s="155" t="s">
        <v>151</v>
      </c>
      <c r="F83" s="156" t="s">
        <v>152</v>
      </c>
      <c r="G83" s="157" t="s">
        <v>138</v>
      </c>
      <c r="H83" s="158">
        <v>2</v>
      </c>
      <c r="I83" s="159"/>
      <c r="J83" s="160">
        <f t="shared" si="0"/>
        <v>0</v>
      </c>
      <c r="K83" s="156" t="s">
        <v>139</v>
      </c>
      <c r="L83" s="161"/>
      <c r="M83" s="162" t="s">
        <v>19</v>
      </c>
      <c r="N83" s="163" t="s">
        <v>42</v>
      </c>
      <c r="O83" s="61"/>
      <c r="P83" s="164">
        <f t="shared" si="1"/>
        <v>0</v>
      </c>
      <c r="Q83" s="164">
        <v>0</v>
      </c>
      <c r="R83" s="164">
        <f t="shared" si="2"/>
        <v>0</v>
      </c>
      <c r="S83" s="164">
        <v>0</v>
      </c>
      <c r="T83" s="165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66" t="s">
        <v>140</v>
      </c>
      <c r="AT83" s="166" t="s">
        <v>135</v>
      </c>
      <c r="AU83" s="166" t="s">
        <v>71</v>
      </c>
      <c r="AY83" s="14" t="s">
        <v>141</v>
      </c>
      <c r="BE83" s="167">
        <f t="shared" si="4"/>
        <v>0</v>
      </c>
      <c r="BF83" s="167">
        <f t="shared" si="5"/>
        <v>0</v>
      </c>
      <c r="BG83" s="167">
        <f t="shared" si="6"/>
        <v>0</v>
      </c>
      <c r="BH83" s="167">
        <f t="shared" si="7"/>
        <v>0</v>
      </c>
      <c r="BI83" s="167">
        <f t="shared" si="8"/>
        <v>0</v>
      </c>
      <c r="BJ83" s="14" t="s">
        <v>79</v>
      </c>
      <c r="BK83" s="167">
        <f t="shared" si="9"/>
        <v>0</v>
      </c>
      <c r="BL83" s="14" t="s">
        <v>142</v>
      </c>
      <c r="BM83" s="166" t="s">
        <v>386</v>
      </c>
    </row>
    <row r="84" spans="1:65" s="2" customFormat="1" ht="24" customHeight="1">
      <c r="A84" s="31"/>
      <c r="B84" s="32"/>
      <c r="C84" s="154" t="s">
        <v>154</v>
      </c>
      <c r="D84" s="154" t="s">
        <v>135</v>
      </c>
      <c r="E84" s="155" t="s">
        <v>155</v>
      </c>
      <c r="F84" s="156" t="s">
        <v>156</v>
      </c>
      <c r="G84" s="157" t="s">
        <v>138</v>
      </c>
      <c r="H84" s="158">
        <v>2</v>
      </c>
      <c r="I84" s="159"/>
      <c r="J84" s="160">
        <f t="shared" si="0"/>
        <v>0</v>
      </c>
      <c r="K84" s="156" t="s">
        <v>139</v>
      </c>
      <c r="L84" s="161"/>
      <c r="M84" s="162" t="s">
        <v>19</v>
      </c>
      <c r="N84" s="163" t="s">
        <v>42</v>
      </c>
      <c r="O84" s="61"/>
      <c r="P84" s="164">
        <f t="shared" si="1"/>
        <v>0</v>
      </c>
      <c r="Q84" s="164">
        <v>0</v>
      </c>
      <c r="R84" s="164">
        <f t="shared" si="2"/>
        <v>0</v>
      </c>
      <c r="S84" s="164">
        <v>0</v>
      </c>
      <c r="T84" s="165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66" t="s">
        <v>140</v>
      </c>
      <c r="AT84" s="166" t="s">
        <v>135</v>
      </c>
      <c r="AU84" s="166" t="s">
        <v>71</v>
      </c>
      <c r="AY84" s="14" t="s">
        <v>141</v>
      </c>
      <c r="BE84" s="167">
        <f t="shared" si="4"/>
        <v>0</v>
      </c>
      <c r="BF84" s="167">
        <f t="shared" si="5"/>
        <v>0</v>
      </c>
      <c r="BG84" s="167">
        <f t="shared" si="6"/>
        <v>0</v>
      </c>
      <c r="BH84" s="167">
        <f t="shared" si="7"/>
        <v>0</v>
      </c>
      <c r="BI84" s="167">
        <f t="shared" si="8"/>
        <v>0</v>
      </c>
      <c r="BJ84" s="14" t="s">
        <v>79</v>
      </c>
      <c r="BK84" s="167">
        <f t="shared" si="9"/>
        <v>0</v>
      </c>
      <c r="BL84" s="14" t="s">
        <v>142</v>
      </c>
      <c r="BM84" s="166" t="s">
        <v>387</v>
      </c>
    </row>
    <row r="85" spans="1:65" s="2" customFormat="1" ht="24" customHeight="1">
      <c r="A85" s="31"/>
      <c r="B85" s="32"/>
      <c r="C85" s="154" t="s">
        <v>158</v>
      </c>
      <c r="D85" s="154" t="s">
        <v>135</v>
      </c>
      <c r="E85" s="155" t="s">
        <v>159</v>
      </c>
      <c r="F85" s="156" t="s">
        <v>160</v>
      </c>
      <c r="G85" s="157" t="s">
        <v>138</v>
      </c>
      <c r="H85" s="158">
        <v>6</v>
      </c>
      <c r="I85" s="159"/>
      <c r="J85" s="160">
        <f t="shared" si="0"/>
        <v>0</v>
      </c>
      <c r="K85" s="156" t="s">
        <v>139</v>
      </c>
      <c r="L85" s="161"/>
      <c r="M85" s="162" t="s">
        <v>19</v>
      </c>
      <c r="N85" s="163" t="s">
        <v>42</v>
      </c>
      <c r="O85" s="61"/>
      <c r="P85" s="164">
        <f t="shared" si="1"/>
        <v>0</v>
      </c>
      <c r="Q85" s="164">
        <v>0</v>
      </c>
      <c r="R85" s="164">
        <f t="shared" si="2"/>
        <v>0</v>
      </c>
      <c r="S85" s="164">
        <v>0</v>
      </c>
      <c r="T85" s="165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66" t="s">
        <v>140</v>
      </c>
      <c r="AT85" s="166" t="s">
        <v>135</v>
      </c>
      <c r="AU85" s="166" t="s">
        <v>71</v>
      </c>
      <c r="AY85" s="14" t="s">
        <v>141</v>
      </c>
      <c r="BE85" s="167">
        <f t="shared" si="4"/>
        <v>0</v>
      </c>
      <c r="BF85" s="167">
        <f t="shared" si="5"/>
        <v>0</v>
      </c>
      <c r="BG85" s="167">
        <f t="shared" si="6"/>
        <v>0</v>
      </c>
      <c r="BH85" s="167">
        <f t="shared" si="7"/>
        <v>0</v>
      </c>
      <c r="BI85" s="167">
        <f t="shared" si="8"/>
        <v>0</v>
      </c>
      <c r="BJ85" s="14" t="s">
        <v>79</v>
      </c>
      <c r="BK85" s="167">
        <f t="shared" si="9"/>
        <v>0</v>
      </c>
      <c r="BL85" s="14" t="s">
        <v>142</v>
      </c>
      <c r="BM85" s="166" t="s">
        <v>388</v>
      </c>
    </row>
    <row r="86" spans="1:65" s="2" customFormat="1" ht="24" customHeight="1">
      <c r="A86" s="31"/>
      <c r="B86" s="32"/>
      <c r="C86" s="154" t="s">
        <v>162</v>
      </c>
      <c r="D86" s="154" t="s">
        <v>135</v>
      </c>
      <c r="E86" s="155" t="s">
        <v>163</v>
      </c>
      <c r="F86" s="156" t="s">
        <v>164</v>
      </c>
      <c r="G86" s="157" t="s">
        <v>138</v>
      </c>
      <c r="H86" s="158">
        <v>7</v>
      </c>
      <c r="I86" s="159"/>
      <c r="J86" s="160">
        <f t="shared" si="0"/>
        <v>0</v>
      </c>
      <c r="K86" s="156" t="s">
        <v>139</v>
      </c>
      <c r="L86" s="161"/>
      <c r="M86" s="162" t="s">
        <v>19</v>
      </c>
      <c r="N86" s="163" t="s">
        <v>42</v>
      </c>
      <c r="O86" s="61"/>
      <c r="P86" s="164">
        <f t="shared" si="1"/>
        <v>0</v>
      </c>
      <c r="Q86" s="164">
        <v>0</v>
      </c>
      <c r="R86" s="164">
        <f t="shared" si="2"/>
        <v>0</v>
      </c>
      <c r="S86" s="164">
        <v>0</v>
      </c>
      <c r="T86" s="165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66" t="s">
        <v>140</v>
      </c>
      <c r="AT86" s="166" t="s">
        <v>135</v>
      </c>
      <c r="AU86" s="166" t="s">
        <v>71</v>
      </c>
      <c r="AY86" s="14" t="s">
        <v>141</v>
      </c>
      <c r="BE86" s="167">
        <f t="shared" si="4"/>
        <v>0</v>
      </c>
      <c r="BF86" s="167">
        <f t="shared" si="5"/>
        <v>0</v>
      </c>
      <c r="BG86" s="167">
        <f t="shared" si="6"/>
        <v>0</v>
      </c>
      <c r="BH86" s="167">
        <f t="shared" si="7"/>
        <v>0</v>
      </c>
      <c r="BI86" s="167">
        <f t="shared" si="8"/>
        <v>0</v>
      </c>
      <c r="BJ86" s="14" t="s">
        <v>79</v>
      </c>
      <c r="BK86" s="167">
        <f t="shared" si="9"/>
        <v>0</v>
      </c>
      <c r="BL86" s="14" t="s">
        <v>142</v>
      </c>
      <c r="BM86" s="166" t="s">
        <v>389</v>
      </c>
    </row>
    <row r="87" spans="1:65" s="2" customFormat="1" ht="24" customHeight="1">
      <c r="A87" s="31"/>
      <c r="B87" s="32"/>
      <c r="C87" s="154" t="s">
        <v>140</v>
      </c>
      <c r="D87" s="154" t="s">
        <v>135</v>
      </c>
      <c r="E87" s="155" t="s">
        <v>170</v>
      </c>
      <c r="F87" s="156" t="s">
        <v>171</v>
      </c>
      <c r="G87" s="157" t="s">
        <v>138</v>
      </c>
      <c r="H87" s="158">
        <v>2</v>
      </c>
      <c r="I87" s="159"/>
      <c r="J87" s="160">
        <f t="shared" si="0"/>
        <v>0</v>
      </c>
      <c r="K87" s="156" t="s">
        <v>139</v>
      </c>
      <c r="L87" s="161"/>
      <c r="M87" s="162" t="s">
        <v>19</v>
      </c>
      <c r="N87" s="163" t="s">
        <v>42</v>
      </c>
      <c r="O87" s="61"/>
      <c r="P87" s="164">
        <f t="shared" si="1"/>
        <v>0</v>
      </c>
      <c r="Q87" s="164">
        <v>0</v>
      </c>
      <c r="R87" s="164">
        <f t="shared" si="2"/>
        <v>0</v>
      </c>
      <c r="S87" s="164">
        <v>0</v>
      </c>
      <c r="T87" s="165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66" t="s">
        <v>140</v>
      </c>
      <c r="AT87" s="166" t="s">
        <v>135</v>
      </c>
      <c r="AU87" s="166" t="s">
        <v>71</v>
      </c>
      <c r="AY87" s="14" t="s">
        <v>141</v>
      </c>
      <c r="BE87" s="167">
        <f t="shared" si="4"/>
        <v>0</v>
      </c>
      <c r="BF87" s="167">
        <f t="shared" si="5"/>
        <v>0</v>
      </c>
      <c r="BG87" s="167">
        <f t="shared" si="6"/>
        <v>0</v>
      </c>
      <c r="BH87" s="167">
        <f t="shared" si="7"/>
        <v>0</v>
      </c>
      <c r="BI87" s="167">
        <f t="shared" si="8"/>
        <v>0</v>
      </c>
      <c r="BJ87" s="14" t="s">
        <v>79</v>
      </c>
      <c r="BK87" s="167">
        <f t="shared" si="9"/>
        <v>0</v>
      </c>
      <c r="BL87" s="14" t="s">
        <v>142</v>
      </c>
      <c r="BM87" s="166" t="s">
        <v>390</v>
      </c>
    </row>
    <row r="88" spans="1:65" s="2" customFormat="1" ht="24" customHeight="1">
      <c r="A88" s="31"/>
      <c r="B88" s="32"/>
      <c r="C88" s="154" t="s">
        <v>169</v>
      </c>
      <c r="D88" s="154" t="s">
        <v>135</v>
      </c>
      <c r="E88" s="155" t="s">
        <v>174</v>
      </c>
      <c r="F88" s="156" t="s">
        <v>175</v>
      </c>
      <c r="G88" s="157" t="s">
        <v>138</v>
      </c>
      <c r="H88" s="158">
        <v>2</v>
      </c>
      <c r="I88" s="159"/>
      <c r="J88" s="160">
        <f t="shared" si="0"/>
        <v>0</v>
      </c>
      <c r="K88" s="156" t="s">
        <v>139</v>
      </c>
      <c r="L88" s="161"/>
      <c r="M88" s="162" t="s">
        <v>19</v>
      </c>
      <c r="N88" s="163" t="s">
        <v>42</v>
      </c>
      <c r="O88" s="61"/>
      <c r="P88" s="164">
        <f t="shared" si="1"/>
        <v>0</v>
      </c>
      <c r="Q88" s="164">
        <v>0</v>
      </c>
      <c r="R88" s="164">
        <f t="shared" si="2"/>
        <v>0</v>
      </c>
      <c r="S88" s="164">
        <v>0</v>
      </c>
      <c r="T88" s="165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66" t="s">
        <v>140</v>
      </c>
      <c r="AT88" s="166" t="s">
        <v>135</v>
      </c>
      <c r="AU88" s="166" t="s">
        <v>71</v>
      </c>
      <c r="AY88" s="14" t="s">
        <v>141</v>
      </c>
      <c r="BE88" s="167">
        <f t="shared" si="4"/>
        <v>0</v>
      </c>
      <c r="BF88" s="167">
        <f t="shared" si="5"/>
        <v>0</v>
      </c>
      <c r="BG88" s="167">
        <f t="shared" si="6"/>
        <v>0</v>
      </c>
      <c r="BH88" s="167">
        <f t="shared" si="7"/>
        <v>0</v>
      </c>
      <c r="BI88" s="167">
        <f t="shared" si="8"/>
        <v>0</v>
      </c>
      <c r="BJ88" s="14" t="s">
        <v>79</v>
      </c>
      <c r="BK88" s="167">
        <f t="shared" si="9"/>
        <v>0</v>
      </c>
      <c r="BL88" s="14" t="s">
        <v>142</v>
      </c>
      <c r="BM88" s="166" t="s">
        <v>391</v>
      </c>
    </row>
    <row r="89" spans="1:65" s="2" customFormat="1" ht="24" customHeight="1">
      <c r="A89" s="31"/>
      <c r="B89" s="32"/>
      <c r="C89" s="154" t="s">
        <v>173</v>
      </c>
      <c r="D89" s="154" t="s">
        <v>135</v>
      </c>
      <c r="E89" s="155" t="s">
        <v>178</v>
      </c>
      <c r="F89" s="156" t="s">
        <v>179</v>
      </c>
      <c r="G89" s="157" t="s">
        <v>138</v>
      </c>
      <c r="H89" s="158">
        <v>2</v>
      </c>
      <c r="I89" s="159"/>
      <c r="J89" s="160">
        <f t="shared" si="0"/>
        <v>0</v>
      </c>
      <c r="K89" s="156" t="s">
        <v>139</v>
      </c>
      <c r="L89" s="161"/>
      <c r="M89" s="162" t="s">
        <v>19</v>
      </c>
      <c r="N89" s="163" t="s">
        <v>42</v>
      </c>
      <c r="O89" s="61"/>
      <c r="P89" s="164">
        <f t="shared" si="1"/>
        <v>0</v>
      </c>
      <c r="Q89" s="164">
        <v>0</v>
      </c>
      <c r="R89" s="164">
        <f t="shared" si="2"/>
        <v>0</v>
      </c>
      <c r="S89" s="164">
        <v>0</v>
      </c>
      <c r="T89" s="165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66" t="s">
        <v>140</v>
      </c>
      <c r="AT89" s="166" t="s">
        <v>135</v>
      </c>
      <c r="AU89" s="166" t="s">
        <v>71</v>
      </c>
      <c r="AY89" s="14" t="s">
        <v>141</v>
      </c>
      <c r="BE89" s="167">
        <f t="shared" si="4"/>
        <v>0</v>
      </c>
      <c r="BF89" s="167">
        <f t="shared" si="5"/>
        <v>0</v>
      </c>
      <c r="BG89" s="167">
        <f t="shared" si="6"/>
        <v>0</v>
      </c>
      <c r="BH89" s="167">
        <f t="shared" si="7"/>
        <v>0</v>
      </c>
      <c r="BI89" s="167">
        <f t="shared" si="8"/>
        <v>0</v>
      </c>
      <c r="BJ89" s="14" t="s">
        <v>79</v>
      </c>
      <c r="BK89" s="167">
        <f t="shared" si="9"/>
        <v>0</v>
      </c>
      <c r="BL89" s="14" t="s">
        <v>142</v>
      </c>
      <c r="BM89" s="166" t="s">
        <v>392</v>
      </c>
    </row>
    <row r="90" spans="1:65" s="2" customFormat="1" ht="36" customHeight="1">
      <c r="A90" s="31"/>
      <c r="B90" s="32"/>
      <c r="C90" s="154" t="s">
        <v>177</v>
      </c>
      <c r="D90" s="154" t="s">
        <v>135</v>
      </c>
      <c r="E90" s="155" t="s">
        <v>182</v>
      </c>
      <c r="F90" s="156" t="s">
        <v>183</v>
      </c>
      <c r="G90" s="157" t="s">
        <v>138</v>
      </c>
      <c r="H90" s="158">
        <v>2</v>
      </c>
      <c r="I90" s="159"/>
      <c r="J90" s="160">
        <f t="shared" si="0"/>
        <v>0</v>
      </c>
      <c r="K90" s="156" t="s">
        <v>139</v>
      </c>
      <c r="L90" s="161"/>
      <c r="M90" s="162" t="s">
        <v>19</v>
      </c>
      <c r="N90" s="163" t="s">
        <v>42</v>
      </c>
      <c r="O90" s="61"/>
      <c r="P90" s="164">
        <f t="shared" si="1"/>
        <v>0</v>
      </c>
      <c r="Q90" s="164">
        <v>0</v>
      </c>
      <c r="R90" s="164">
        <f t="shared" si="2"/>
        <v>0</v>
      </c>
      <c r="S90" s="164">
        <v>0</v>
      </c>
      <c r="T90" s="165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66" t="s">
        <v>140</v>
      </c>
      <c r="AT90" s="166" t="s">
        <v>135</v>
      </c>
      <c r="AU90" s="166" t="s">
        <v>71</v>
      </c>
      <c r="AY90" s="14" t="s">
        <v>141</v>
      </c>
      <c r="BE90" s="167">
        <f t="shared" si="4"/>
        <v>0</v>
      </c>
      <c r="BF90" s="167">
        <f t="shared" si="5"/>
        <v>0</v>
      </c>
      <c r="BG90" s="167">
        <f t="shared" si="6"/>
        <v>0</v>
      </c>
      <c r="BH90" s="167">
        <f t="shared" si="7"/>
        <v>0</v>
      </c>
      <c r="BI90" s="167">
        <f t="shared" si="8"/>
        <v>0</v>
      </c>
      <c r="BJ90" s="14" t="s">
        <v>79</v>
      </c>
      <c r="BK90" s="167">
        <f t="shared" si="9"/>
        <v>0</v>
      </c>
      <c r="BL90" s="14" t="s">
        <v>142</v>
      </c>
      <c r="BM90" s="166" t="s">
        <v>393</v>
      </c>
    </row>
    <row r="91" spans="1:65" s="2" customFormat="1" ht="24" customHeight="1">
      <c r="A91" s="31"/>
      <c r="B91" s="32"/>
      <c r="C91" s="154" t="s">
        <v>181</v>
      </c>
      <c r="D91" s="154" t="s">
        <v>135</v>
      </c>
      <c r="E91" s="155" t="s">
        <v>214</v>
      </c>
      <c r="F91" s="156" t="s">
        <v>215</v>
      </c>
      <c r="G91" s="157" t="s">
        <v>138</v>
      </c>
      <c r="H91" s="158">
        <v>2</v>
      </c>
      <c r="I91" s="159"/>
      <c r="J91" s="160">
        <f t="shared" si="0"/>
        <v>0</v>
      </c>
      <c r="K91" s="156" t="s">
        <v>139</v>
      </c>
      <c r="L91" s="161"/>
      <c r="M91" s="162" t="s">
        <v>19</v>
      </c>
      <c r="N91" s="163" t="s">
        <v>42</v>
      </c>
      <c r="O91" s="61"/>
      <c r="P91" s="164">
        <f t="shared" si="1"/>
        <v>0</v>
      </c>
      <c r="Q91" s="164">
        <v>0</v>
      </c>
      <c r="R91" s="164">
        <f t="shared" si="2"/>
        <v>0</v>
      </c>
      <c r="S91" s="164">
        <v>0</v>
      </c>
      <c r="T91" s="165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66" t="s">
        <v>197</v>
      </c>
      <c r="AT91" s="166" t="s">
        <v>135</v>
      </c>
      <c r="AU91" s="166" t="s">
        <v>71</v>
      </c>
      <c r="AY91" s="14" t="s">
        <v>141</v>
      </c>
      <c r="BE91" s="167">
        <f t="shared" si="4"/>
        <v>0</v>
      </c>
      <c r="BF91" s="167">
        <f t="shared" si="5"/>
        <v>0</v>
      </c>
      <c r="BG91" s="167">
        <f t="shared" si="6"/>
        <v>0</v>
      </c>
      <c r="BH91" s="167">
        <f t="shared" si="7"/>
        <v>0</v>
      </c>
      <c r="BI91" s="167">
        <f t="shared" si="8"/>
        <v>0</v>
      </c>
      <c r="BJ91" s="14" t="s">
        <v>79</v>
      </c>
      <c r="BK91" s="167">
        <f t="shared" si="9"/>
        <v>0</v>
      </c>
      <c r="BL91" s="14" t="s">
        <v>197</v>
      </c>
      <c r="BM91" s="166" t="s">
        <v>394</v>
      </c>
    </row>
    <row r="92" spans="1:65" s="2" customFormat="1" ht="24" customHeight="1">
      <c r="A92" s="31"/>
      <c r="B92" s="32"/>
      <c r="C92" s="168" t="s">
        <v>185</v>
      </c>
      <c r="D92" s="168" t="s">
        <v>191</v>
      </c>
      <c r="E92" s="169" t="s">
        <v>317</v>
      </c>
      <c r="F92" s="170" t="s">
        <v>318</v>
      </c>
      <c r="G92" s="171" t="s">
        <v>188</v>
      </c>
      <c r="H92" s="172">
        <v>40</v>
      </c>
      <c r="I92" s="173"/>
      <c r="J92" s="174">
        <f t="shared" si="0"/>
        <v>0</v>
      </c>
      <c r="K92" s="170" t="s">
        <v>139</v>
      </c>
      <c r="L92" s="36"/>
      <c r="M92" s="175" t="s">
        <v>19</v>
      </c>
      <c r="N92" s="176" t="s">
        <v>42</v>
      </c>
      <c r="O92" s="61"/>
      <c r="P92" s="164">
        <f t="shared" si="1"/>
        <v>0</v>
      </c>
      <c r="Q92" s="164">
        <v>0</v>
      </c>
      <c r="R92" s="164">
        <f t="shared" si="2"/>
        <v>0</v>
      </c>
      <c r="S92" s="164">
        <v>0</v>
      </c>
      <c r="T92" s="165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66" t="s">
        <v>202</v>
      </c>
      <c r="AT92" s="166" t="s">
        <v>191</v>
      </c>
      <c r="AU92" s="166" t="s">
        <v>71</v>
      </c>
      <c r="AY92" s="14" t="s">
        <v>141</v>
      </c>
      <c r="BE92" s="167">
        <f t="shared" si="4"/>
        <v>0</v>
      </c>
      <c r="BF92" s="167">
        <f t="shared" si="5"/>
        <v>0</v>
      </c>
      <c r="BG92" s="167">
        <f t="shared" si="6"/>
        <v>0</v>
      </c>
      <c r="BH92" s="167">
        <f t="shared" si="7"/>
        <v>0</v>
      </c>
      <c r="BI92" s="167">
        <f t="shared" si="8"/>
        <v>0</v>
      </c>
      <c r="BJ92" s="14" t="s">
        <v>79</v>
      </c>
      <c r="BK92" s="167">
        <f t="shared" si="9"/>
        <v>0</v>
      </c>
      <c r="BL92" s="14" t="s">
        <v>202</v>
      </c>
      <c r="BM92" s="166" t="s">
        <v>395</v>
      </c>
    </row>
    <row r="93" spans="1:65" s="2" customFormat="1" ht="24" customHeight="1">
      <c r="A93" s="31"/>
      <c r="B93" s="32"/>
      <c r="C93" s="154" t="s">
        <v>190</v>
      </c>
      <c r="D93" s="154" t="s">
        <v>135</v>
      </c>
      <c r="E93" s="155" t="s">
        <v>320</v>
      </c>
      <c r="F93" s="156" t="s">
        <v>321</v>
      </c>
      <c r="G93" s="157" t="s">
        <v>188</v>
      </c>
      <c r="H93" s="158">
        <v>160</v>
      </c>
      <c r="I93" s="159"/>
      <c r="J93" s="160">
        <f t="shared" si="0"/>
        <v>0</v>
      </c>
      <c r="K93" s="156" t="s">
        <v>139</v>
      </c>
      <c r="L93" s="161"/>
      <c r="M93" s="162" t="s">
        <v>19</v>
      </c>
      <c r="N93" s="163" t="s">
        <v>42</v>
      </c>
      <c r="O93" s="61"/>
      <c r="P93" s="164">
        <f t="shared" si="1"/>
        <v>0</v>
      </c>
      <c r="Q93" s="164">
        <v>0</v>
      </c>
      <c r="R93" s="164">
        <f t="shared" si="2"/>
        <v>0</v>
      </c>
      <c r="S93" s="164">
        <v>0</v>
      </c>
      <c r="T93" s="165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66" t="s">
        <v>197</v>
      </c>
      <c r="AT93" s="166" t="s">
        <v>135</v>
      </c>
      <c r="AU93" s="166" t="s">
        <v>71</v>
      </c>
      <c r="AY93" s="14" t="s">
        <v>141</v>
      </c>
      <c r="BE93" s="167">
        <f t="shared" si="4"/>
        <v>0</v>
      </c>
      <c r="BF93" s="167">
        <f t="shared" si="5"/>
        <v>0</v>
      </c>
      <c r="BG93" s="167">
        <f t="shared" si="6"/>
        <v>0</v>
      </c>
      <c r="BH93" s="167">
        <f t="shared" si="7"/>
        <v>0</v>
      </c>
      <c r="BI93" s="167">
        <f t="shared" si="8"/>
        <v>0</v>
      </c>
      <c r="BJ93" s="14" t="s">
        <v>79</v>
      </c>
      <c r="BK93" s="167">
        <f t="shared" si="9"/>
        <v>0</v>
      </c>
      <c r="BL93" s="14" t="s">
        <v>197</v>
      </c>
      <c r="BM93" s="166" t="s">
        <v>396</v>
      </c>
    </row>
    <row r="94" spans="1:65" s="2" customFormat="1" ht="24" customHeight="1">
      <c r="A94" s="31"/>
      <c r="B94" s="32"/>
      <c r="C94" s="154" t="s">
        <v>8</v>
      </c>
      <c r="D94" s="154" t="s">
        <v>135</v>
      </c>
      <c r="E94" s="155" t="s">
        <v>186</v>
      </c>
      <c r="F94" s="156" t="s">
        <v>187</v>
      </c>
      <c r="G94" s="157" t="s">
        <v>188</v>
      </c>
      <c r="H94" s="158">
        <v>20</v>
      </c>
      <c r="I94" s="159"/>
      <c r="J94" s="160">
        <f t="shared" si="0"/>
        <v>0</v>
      </c>
      <c r="K94" s="156" t="s">
        <v>139</v>
      </c>
      <c r="L94" s="161"/>
      <c r="M94" s="162" t="s">
        <v>19</v>
      </c>
      <c r="N94" s="163" t="s">
        <v>42</v>
      </c>
      <c r="O94" s="61"/>
      <c r="P94" s="164">
        <f t="shared" si="1"/>
        <v>0</v>
      </c>
      <c r="Q94" s="164">
        <v>0</v>
      </c>
      <c r="R94" s="164">
        <f t="shared" si="2"/>
        <v>0</v>
      </c>
      <c r="S94" s="164">
        <v>0</v>
      </c>
      <c r="T94" s="165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66" t="s">
        <v>197</v>
      </c>
      <c r="AT94" s="166" t="s">
        <v>135</v>
      </c>
      <c r="AU94" s="166" t="s">
        <v>71</v>
      </c>
      <c r="AY94" s="14" t="s">
        <v>141</v>
      </c>
      <c r="BE94" s="167">
        <f t="shared" si="4"/>
        <v>0</v>
      </c>
      <c r="BF94" s="167">
        <f t="shared" si="5"/>
        <v>0</v>
      </c>
      <c r="BG94" s="167">
        <f t="shared" si="6"/>
        <v>0</v>
      </c>
      <c r="BH94" s="167">
        <f t="shared" si="7"/>
        <v>0</v>
      </c>
      <c r="BI94" s="167">
        <f t="shared" si="8"/>
        <v>0</v>
      </c>
      <c r="BJ94" s="14" t="s">
        <v>79</v>
      </c>
      <c r="BK94" s="167">
        <f t="shared" si="9"/>
        <v>0</v>
      </c>
      <c r="BL94" s="14" t="s">
        <v>197</v>
      </c>
      <c r="BM94" s="166" t="s">
        <v>397</v>
      </c>
    </row>
    <row r="95" spans="1:65" s="2" customFormat="1" ht="24" customHeight="1">
      <c r="A95" s="31"/>
      <c r="B95" s="32"/>
      <c r="C95" s="168" t="s">
        <v>199</v>
      </c>
      <c r="D95" s="168" t="s">
        <v>191</v>
      </c>
      <c r="E95" s="169" t="s">
        <v>192</v>
      </c>
      <c r="F95" s="170" t="s">
        <v>193</v>
      </c>
      <c r="G95" s="171" t="s">
        <v>188</v>
      </c>
      <c r="H95" s="172">
        <v>20</v>
      </c>
      <c r="I95" s="173"/>
      <c r="J95" s="174">
        <f t="shared" si="0"/>
        <v>0</v>
      </c>
      <c r="K95" s="170" t="s">
        <v>139</v>
      </c>
      <c r="L95" s="36"/>
      <c r="M95" s="175" t="s">
        <v>19</v>
      </c>
      <c r="N95" s="176" t="s">
        <v>42</v>
      </c>
      <c r="O95" s="61"/>
      <c r="P95" s="164">
        <f t="shared" si="1"/>
        <v>0</v>
      </c>
      <c r="Q95" s="164">
        <v>0</v>
      </c>
      <c r="R95" s="164">
        <f t="shared" si="2"/>
        <v>0</v>
      </c>
      <c r="S95" s="164">
        <v>0</v>
      </c>
      <c r="T95" s="165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66" t="s">
        <v>202</v>
      </c>
      <c r="AT95" s="166" t="s">
        <v>191</v>
      </c>
      <c r="AU95" s="166" t="s">
        <v>71</v>
      </c>
      <c r="AY95" s="14" t="s">
        <v>141</v>
      </c>
      <c r="BE95" s="167">
        <f t="shared" si="4"/>
        <v>0</v>
      </c>
      <c r="BF95" s="167">
        <f t="shared" si="5"/>
        <v>0</v>
      </c>
      <c r="BG95" s="167">
        <f t="shared" si="6"/>
        <v>0</v>
      </c>
      <c r="BH95" s="167">
        <f t="shared" si="7"/>
        <v>0</v>
      </c>
      <c r="BI95" s="167">
        <f t="shared" si="8"/>
        <v>0</v>
      </c>
      <c r="BJ95" s="14" t="s">
        <v>79</v>
      </c>
      <c r="BK95" s="167">
        <f t="shared" si="9"/>
        <v>0</v>
      </c>
      <c r="BL95" s="14" t="s">
        <v>202</v>
      </c>
      <c r="BM95" s="166" t="s">
        <v>398</v>
      </c>
    </row>
    <row r="96" spans="1:65" s="2" customFormat="1" ht="24" customHeight="1">
      <c r="A96" s="31"/>
      <c r="B96" s="32"/>
      <c r="C96" s="154" t="s">
        <v>204</v>
      </c>
      <c r="D96" s="154" t="s">
        <v>135</v>
      </c>
      <c r="E96" s="155" t="s">
        <v>195</v>
      </c>
      <c r="F96" s="156" t="s">
        <v>196</v>
      </c>
      <c r="G96" s="157" t="s">
        <v>138</v>
      </c>
      <c r="H96" s="158">
        <v>5</v>
      </c>
      <c r="I96" s="159"/>
      <c r="J96" s="160">
        <f t="shared" si="0"/>
        <v>0</v>
      </c>
      <c r="K96" s="156" t="s">
        <v>139</v>
      </c>
      <c r="L96" s="161"/>
      <c r="M96" s="162" t="s">
        <v>19</v>
      </c>
      <c r="N96" s="163" t="s">
        <v>42</v>
      </c>
      <c r="O96" s="61"/>
      <c r="P96" s="164">
        <f t="shared" si="1"/>
        <v>0</v>
      </c>
      <c r="Q96" s="164">
        <v>0</v>
      </c>
      <c r="R96" s="164">
        <f t="shared" si="2"/>
        <v>0</v>
      </c>
      <c r="S96" s="164">
        <v>0</v>
      </c>
      <c r="T96" s="165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66" t="s">
        <v>197</v>
      </c>
      <c r="AT96" s="166" t="s">
        <v>135</v>
      </c>
      <c r="AU96" s="166" t="s">
        <v>71</v>
      </c>
      <c r="AY96" s="14" t="s">
        <v>141</v>
      </c>
      <c r="BE96" s="167">
        <f t="shared" si="4"/>
        <v>0</v>
      </c>
      <c r="BF96" s="167">
        <f t="shared" si="5"/>
        <v>0</v>
      </c>
      <c r="BG96" s="167">
        <f t="shared" si="6"/>
        <v>0</v>
      </c>
      <c r="BH96" s="167">
        <f t="shared" si="7"/>
        <v>0</v>
      </c>
      <c r="BI96" s="167">
        <f t="shared" si="8"/>
        <v>0</v>
      </c>
      <c r="BJ96" s="14" t="s">
        <v>79</v>
      </c>
      <c r="BK96" s="167">
        <f t="shared" si="9"/>
        <v>0</v>
      </c>
      <c r="BL96" s="14" t="s">
        <v>197</v>
      </c>
      <c r="BM96" s="166" t="s">
        <v>399</v>
      </c>
    </row>
    <row r="97" spans="1:65" s="2" customFormat="1" ht="24" customHeight="1">
      <c r="A97" s="31"/>
      <c r="B97" s="32"/>
      <c r="C97" s="168" t="s">
        <v>209</v>
      </c>
      <c r="D97" s="168" t="s">
        <v>191</v>
      </c>
      <c r="E97" s="169" t="s">
        <v>200</v>
      </c>
      <c r="F97" s="170" t="s">
        <v>201</v>
      </c>
      <c r="G97" s="171" t="s">
        <v>188</v>
      </c>
      <c r="H97" s="172">
        <v>10</v>
      </c>
      <c r="I97" s="173"/>
      <c r="J97" s="174">
        <f t="shared" si="0"/>
        <v>0</v>
      </c>
      <c r="K97" s="170" t="s">
        <v>139</v>
      </c>
      <c r="L97" s="36"/>
      <c r="M97" s="175" t="s">
        <v>19</v>
      </c>
      <c r="N97" s="176" t="s">
        <v>42</v>
      </c>
      <c r="O97" s="61"/>
      <c r="P97" s="164">
        <f t="shared" si="1"/>
        <v>0</v>
      </c>
      <c r="Q97" s="164">
        <v>0</v>
      </c>
      <c r="R97" s="164">
        <f t="shared" si="2"/>
        <v>0</v>
      </c>
      <c r="S97" s="164">
        <v>0</v>
      </c>
      <c r="T97" s="165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66" t="s">
        <v>202</v>
      </c>
      <c r="AT97" s="166" t="s">
        <v>191</v>
      </c>
      <c r="AU97" s="166" t="s">
        <v>71</v>
      </c>
      <c r="AY97" s="14" t="s">
        <v>141</v>
      </c>
      <c r="BE97" s="167">
        <f t="shared" si="4"/>
        <v>0</v>
      </c>
      <c r="BF97" s="167">
        <f t="shared" si="5"/>
        <v>0</v>
      </c>
      <c r="BG97" s="167">
        <f t="shared" si="6"/>
        <v>0</v>
      </c>
      <c r="BH97" s="167">
        <f t="shared" si="7"/>
        <v>0</v>
      </c>
      <c r="BI97" s="167">
        <f t="shared" si="8"/>
        <v>0</v>
      </c>
      <c r="BJ97" s="14" t="s">
        <v>79</v>
      </c>
      <c r="BK97" s="167">
        <f t="shared" si="9"/>
        <v>0</v>
      </c>
      <c r="BL97" s="14" t="s">
        <v>202</v>
      </c>
      <c r="BM97" s="166" t="s">
        <v>400</v>
      </c>
    </row>
    <row r="98" spans="1:65" s="2" customFormat="1" ht="36" customHeight="1">
      <c r="A98" s="31"/>
      <c r="B98" s="32"/>
      <c r="C98" s="168" t="s">
        <v>213</v>
      </c>
      <c r="D98" s="168" t="s">
        <v>191</v>
      </c>
      <c r="E98" s="169" t="s">
        <v>401</v>
      </c>
      <c r="F98" s="170" t="s">
        <v>402</v>
      </c>
      <c r="G98" s="171" t="s">
        <v>188</v>
      </c>
      <c r="H98" s="172">
        <v>120</v>
      </c>
      <c r="I98" s="173"/>
      <c r="J98" s="174">
        <f t="shared" si="0"/>
        <v>0</v>
      </c>
      <c r="K98" s="170" t="s">
        <v>139</v>
      </c>
      <c r="L98" s="36"/>
      <c r="M98" s="175" t="s">
        <v>19</v>
      </c>
      <c r="N98" s="176" t="s">
        <v>42</v>
      </c>
      <c r="O98" s="61"/>
      <c r="P98" s="164">
        <f t="shared" si="1"/>
        <v>0</v>
      </c>
      <c r="Q98" s="164">
        <v>0</v>
      </c>
      <c r="R98" s="164">
        <f t="shared" si="2"/>
        <v>0</v>
      </c>
      <c r="S98" s="164">
        <v>0</v>
      </c>
      <c r="T98" s="165">
        <f t="shared" si="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66" t="s">
        <v>202</v>
      </c>
      <c r="AT98" s="166" t="s">
        <v>191</v>
      </c>
      <c r="AU98" s="166" t="s">
        <v>71</v>
      </c>
      <c r="AY98" s="14" t="s">
        <v>141</v>
      </c>
      <c r="BE98" s="167">
        <f t="shared" si="4"/>
        <v>0</v>
      </c>
      <c r="BF98" s="167">
        <f t="shared" si="5"/>
        <v>0</v>
      </c>
      <c r="BG98" s="167">
        <f t="shared" si="6"/>
        <v>0</v>
      </c>
      <c r="BH98" s="167">
        <f t="shared" si="7"/>
        <v>0</v>
      </c>
      <c r="BI98" s="167">
        <f t="shared" si="8"/>
        <v>0</v>
      </c>
      <c r="BJ98" s="14" t="s">
        <v>79</v>
      </c>
      <c r="BK98" s="167">
        <f t="shared" si="9"/>
        <v>0</v>
      </c>
      <c r="BL98" s="14" t="s">
        <v>202</v>
      </c>
      <c r="BM98" s="166" t="s">
        <v>403</v>
      </c>
    </row>
    <row r="99" spans="1:65" s="2" customFormat="1" ht="24" customHeight="1">
      <c r="A99" s="31"/>
      <c r="B99" s="32"/>
      <c r="C99" s="154" t="s">
        <v>217</v>
      </c>
      <c r="D99" s="154" t="s">
        <v>135</v>
      </c>
      <c r="E99" s="155" t="s">
        <v>404</v>
      </c>
      <c r="F99" s="156" t="s">
        <v>405</v>
      </c>
      <c r="G99" s="157" t="s">
        <v>188</v>
      </c>
      <c r="H99" s="158">
        <v>4</v>
      </c>
      <c r="I99" s="159"/>
      <c r="J99" s="160">
        <f t="shared" si="0"/>
        <v>0</v>
      </c>
      <c r="K99" s="156" t="s">
        <v>139</v>
      </c>
      <c r="L99" s="161"/>
      <c r="M99" s="162" t="s">
        <v>19</v>
      </c>
      <c r="N99" s="163" t="s">
        <v>42</v>
      </c>
      <c r="O99" s="61"/>
      <c r="P99" s="164">
        <f t="shared" si="1"/>
        <v>0</v>
      </c>
      <c r="Q99" s="164">
        <v>0</v>
      </c>
      <c r="R99" s="164">
        <f t="shared" si="2"/>
        <v>0</v>
      </c>
      <c r="S99" s="164">
        <v>0</v>
      </c>
      <c r="T99" s="165">
        <f t="shared" si="3"/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66" t="s">
        <v>197</v>
      </c>
      <c r="AT99" s="166" t="s">
        <v>135</v>
      </c>
      <c r="AU99" s="166" t="s">
        <v>71</v>
      </c>
      <c r="AY99" s="14" t="s">
        <v>141</v>
      </c>
      <c r="BE99" s="167">
        <f t="shared" si="4"/>
        <v>0</v>
      </c>
      <c r="BF99" s="167">
        <f t="shared" si="5"/>
        <v>0</v>
      </c>
      <c r="BG99" s="167">
        <f t="shared" si="6"/>
        <v>0</v>
      </c>
      <c r="BH99" s="167">
        <f t="shared" si="7"/>
        <v>0</v>
      </c>
      <c r="BI99" s="167">
        <f t="shared" si="8"/>
        <v>0</v>
      </c>
      <c r="BJ99" s="14" t="s">
        <v>79</v>
      </c>
      <c r="BK99" s="167">
        <f t="shared" si="9"/>
        <v>0</v>
      </c>
      <c r="BL99" s="14" t="s">
        <v>197</v>
      </c>
      <c r="BM99" s="166" t="s">
        <v>406</v>
      </c>
    </row>
    <row r="100" spans="1:65" s="2" customFormat="1" ht="24" customHeight="1">
      <c r="A100" s="31"/>
      <c r="B100" s="32"/>
      <c r="C100" s="154" t="s">
        <v>7</v>
      </c>
      <c r="D100" s="154" t="s">
        <v>135</v>
      </c>
      <c r="E100" s="155" t="s">
        <v>407</v>
      </c>
      <c r="F100" s="156" t="s">
        <v>408</v>
      </c>
      <c r="G100" s="157" t="s">
        <v>188</v>
      </c>
      <c r="H100" s="158">
        <v>8</v>
      </c>
      <c r="I100" s="159"/>
      <c r="J100" s="160">
        <f t="shared" si="0"/>
        <v>0</v>
      </c>
      <c r="K100" s="156" t="s">
        <v>139</v>
      </c>
      <c r="L100" s="161"/>
      <c r="M100" s="162" t="s">
        <v>19</v>
      </c>
      <c r="N100" s="163" t="s">
        <v>42</v>
      </c>
      <c r="O100" s="61"/>
      <c r="P100" s="164">
        <f t="shared" si="1"/>
        <v>0</v>
      </c>
      <c r="Q100" s="164">
        <v>0</v>
      </c>
      <c r="R100" s="164">
        <f t="shared" si="2"/>
        <v>0</v>
      </c>
      <c r="S100" s="164">
        <v>0</v>
      </c>
      <c r="T100" s="165">
        <f t="shared" si="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66" t="s">
        <v>197</v>
      </c>
      <c r="AT100" s="166" t="s">
        <v>135</v>
      </c>
      <c r="AU100" s="166" t="s">
        <v>71</v>
      </c>
      <c r="AY100" s="14" t="s">
        <v>141</v>
      </c>
      <c r="BE100" s="167">
        <f t="shared" si="4"/>
        <v>0</v>
      </c>
      <c r="BF100" s="167">
        <f t="shared" si="5"/>
        <v>0</v>
      </c>
      <c r="BG100" s="167">
        <f t="shared" si="6"/>
        <v>0</v>
      </c>
      <c r="BH100" s="167">
        <f t="shared" si="7"/>
        <v>0</v>
      </c>
      <c r="BI100" s="167">
        <f t="shared" si="8"/>
        <v>0</v>
      </c>
      <c r="BJ100" s="14" t="s">
        <v>79</v>
      </c>
      <c r="BK100" s="167">
        <f t="shared" si="9"/>
        <v>0</v>
      </c>
      <c r="BL100" s="14" t="s">
        <v>197</v>
      </c>
      <c r="BM100" s="166" t="s">
        <v>409</v>
      </c>
    </row>
    <row r="101" spans="1:65" s="2" customFormat="1" ht="24" customHeight="1">
      <c r="A101" s="31"/>
      <c r="B101" s="32"/>
      <c r="C101" s="154" t="s">
        <v>224</v>
      </c>
      <c r="D101" s="154" t="s">
        <v>135</v>
      </c>
      <c r="E101" s="155" t="s">
        <v>221</v>
      </c>
      <c r="F101" s="156" t="s">
        <v>222</v>
      </c>
      <c r="G101" s="157" t="s">
        <v>138</v>
      </c>
      <c r="H101" s="158">
        <v>2</v>
      </c>
      <c r="I101" s="159"/>
      <c r="J101" s="160">
        <f t="shared" si="0"/>
        <v>0</v>
      </c>
      <c r="K101" s="156" t="s">
        <v>139</v>
      </c>
      <c r="L101" s="161"/>
      <c r="M101" s="162" t="s">
        <v>19</v>
      </c>
      <c r="N101" s="163" t="s">
        <v>42</v>
      </c>
      <c r="O101" s="61"/>
      <c r="P101" s="164">
        <f t="shared" si="1"/>
        <v>0</v>
      </c>
      <c r="Q101" s="164">
        <v>0</v>
      </c>
      <c r="R101" s="164">
        <f t="shared" si="2"/>
        <v>0</v>
      </c>
      <c r="S101" s="164">
        <v>0</v>
      </c>
      <c r="T101" s="165">
        <f t="shared" si="3"/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66" t="s">
        <v>197</v>
      </c>
      <c r="AT101" s="166" t="s">
        <v>135</v>
      </c>
      <c r="AU101" s="166" t="s">
        <v>71</v>
      </c>
      <c r="AY101" s="14" t="s">
        <v>141</v>
      </c>
      <c r="BE101" s="167">
        <f t="shared" si="4"/>
        <v>0</v>
      </c>
      <c r="BF101" s="167">
        <f t="shared" si="5"/>
        <v>0</v>
      </c>
      <c r="BG101" s="167">
        <f t="shared" si="6"/>
        <v>0</v>
      </c>
      <c r="BH101" s="167">
        <f t="shared" si="7"/>
        <v>0</v>
      </c>
      <c r="BI101" s="167">
        <f t="shared" si="8"/>
        <v>0</v>
      </c>
      <c r="BJ101" s="14" t="s">
        <v>79</v>
      </c>
      <c r="BK101" s="167">
        <f t="shared" si="9"/>
        <v>0</v>
      </c>
      <c r="BL101" s="14" t="s">
        <v>197</v>
      </c>
      <c r="BM101" s="166" t="s">
        <v>410</v>
      </c>
    </row>
    <row r="102" spans="1:65" s="2" customFormat="1" ht="24" customHeight="1">
      <c r="A102" s="31"/>
      <c r="B102" s="32"/>
      <c r="C102" s="168" t="s">
        <v>228</v>
      </c>
      <c r="D102" s="168" t="s">
        <v>191</v>
      </c>
      <c r="E102" s="169" t="s">
        <v>225</v>
      </c>
      <c r="F102" s="170" t="s">
        <v>226</v>
      </c>
      <c r="G102" s="171" t="s">
        <v>138</v>
      </c>
      <c r="H102" s="172">
        <v>2</v>
      </c>
      <c r="I102" s="173"/>
      <c r="J102" s="174">
        <f t="shared" si="0"/>
        <v>0</v>
      </c>
      <c r="K102" s="170" t="s">
        <v>139</v>
      </c>
      <c r="L102" s="36"/>
      <c r="M102" s="175" t="s">
        <v>19</v>
      </c>
      <c r="N102" s="176" t="s">
        <v>42</v>
      </c>
      <c r="O102" s="61"/>
      <c r="P102" s="164">
        <f t="shared" si="1"/>
        <v>0</v>
      </c>
      <c r="Q102" s="164">
        <v>0</v>
      </c>
      <c r="R102" s="164">
        <f t="shared" si="2"/>
        <v>0</v>
      </c>
      <c r="S102" s="164">
        <v>0</v>
      </c>
      <c r="T102" s="165">
        <f t="shared" si="3"/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66" t="s">
        <v>202</v>
      </c>
      <c r="AT102" s="166" t="s">
        <v>191</v>
      </c>
      <c r="AU102" s="166" t="s">
        <v>71</v>
      </c>
      <c r="AY102" s="14" t="s">
        <v>141</v>
      </c>
      <c r="BE102" s="167">
        <f t="shared" si="4"/>
        <v>0</v>
      </c>
      <c r="BF102" s="167">
        <f t="shared" si="5"/>
        <v>0</v>
      </c>
      <c r="BG102" s="167">
        <f t="shared" si="6"/>
        <v>0</v>
      </c>
      <c r="BH102" s="167">
        <f t="shared" si="7"/>
        <v>0</v>
      </c>
      <c r="BI102" s="167">
        <f t="shared" si="8"/>
        <v>0</v>
      </c>
      <c r="BJ102" s="14" t="s">
        <v>79</v>
      </c>
      <c r="BK102" s="167">
        <f t="shared" si="9"/>
        <v>0</v>
      </c>
      <c r="BL102" s="14" t="s">
        <v>202</v>
      </c>
      <c r="BM102" s="166" t="s">
        <v>411</v>
      </c>
    </row>
    <row r="103" spans="1:65" s="2" customFormat="1" ht="24" customHeight="1">
      <c r="A103" s="31"/>
      <c r="B103" s="32"/>
      <c r="C103" s="168" t="s">
        <v>232</v>
      </c>
      <c r="D103" s="168" t="s">
        <v>191</v>
      </c>
      <c r="E103" s="169" t="s">
        <v>229</v>
      </c>
      <c r="F103" s="170" t="s">
        <v>230</v>
      </c>
      <c r="G103" s="171" t="s">
        <v>138</v>
      </c>
      <c r="H103" s="172">
        <v>2</v>
      </c>
      <c r="I103" s="173"/>
      <c r="J103" s="174">
        <f t="shared" si="0"/>
        <v>0</v>
      </c>
      <c r="K103" s="170" t="s">
        <v>139</v>
      </c>
      <c r="L103" s="36"/>
      <c r="M103" s="175" t="s">
        <v>19</v>
      </c>
      <c r="N103" s="176" t="s">
        <v>42</v>
      </c>
      <c r="O103" s="61"/>
      <c r="P103" s="164">
        <f t="shared" si="1"/>
        <v>0</v>
      </c>
      <c r="Q103" s="164">
        <v>0</v>
      </c>
      <c r="R103" s="164">
        <f t="shared" si="2"/>
        <v>0</v>
      </c>
      <c r="S103" s="164">
        <v>0</v>
      </c>
      <c r="T103" s="165">
        <f t="shared" si="3"/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66" t="s">
        <v>202</v>
      </c>
      <c r="AT103" s="166" t="s">
        <v>191</v>
      </c>
      <c r="AU103" s="166" t="s">
        <v>71</v>
      </c>
      <c r="AY103" s="14" t="s">
        <v>141</v>
      </c>
      <c r="BE103" s="167">
        <f t="shared" si="4"/>
        <v>0</v>
      </c>
      <c r="BF103" s="167">
        <f t="shared" si="5"/>
        <v>0</v>
      </c>
      <c r="BG103" s="167">
        <f t="shared" si="6"/>
        <v>0</v>
      </c>
      <c r="BH103" s="167">
        <f t="shared" si="7"/>
        <v>0</v>
      </c>
      <c r="BI103" s="167">
        <f t="shared" si="8"/>
        <v>0</v>
      </c>
      <c r="BJ103" s="14" t="s">
        <v>79</v>
      </c>
      <c r="BK103" s="167">
        <f t="shared" si="9"/>
        <v>0</v>
      </c>
      <c r="BL103" s="14" t="s">
        <v>202</v>
      </c>
      <c r="BM103" s="166" t="s">
        <v>412</v>
      </c>
    </row>
    <row r="104" spans="1:65" s="2" customFormat="1" ht="24" customHeight="1">
      <c r="A104" s="31"/>
      <c r="B104" s="32"/>
      <c r="C104" s="168" t="s">
        <v>236</v>
      </c>
      <c r="D104" s="168" t="s">
        <v>191</v>
      </c>
      <c r="E104" s="169" t="s">
        <v>233</v>
      </c>
      <c r="F104" s="170" t="s">
        <v>234</v>
      </c>
      <c r="G104" s="171" t="s">
        <v>138</v>
      </c>
      <c r="H104" s="172">
        <v>2</v>
      </c>
      <c r="I104" s="173"/>
      <c r="J104" s="174">
        <f t="shared" si="0"/>
        <v>0</v>
      </c>
      <c r="K104" s="170" t="s">
        <v>139</v>
      </c>
      <c r="L104" s="36"/>
      <c r="M104" s="175" t="s">
        <v>19</v>
      </c>
      <c r="N104" s="176" t="s">
        <v>42</v>
      </c>
      <c r="O104" s="61"/>
      <c r="P104" s="164">
        <f t="shared" si="1"/>
        <v>0</v>
      </c>
      <c r="Q104" s="164">
        <v>0</v>
      </c>
      <c r="R104" s="164">
        <f t="shared" si="2"/>
        <v>0</v>
      </c>
      <c r="S104" s="164">
        <v>0</v>
      </c>
      <c r="T104" s="165">
        <f t="shared" si="3"/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66" t="s">
        <v>202</v>
      </c>
      <c r="AT104" s="166" t="s">
        <v>191</v>
      </c>
      <c r="AU104" s="166" t="s">
        <v>71</v>
      </c>
      <c r="AY104" s="14" t="s">
        <v>141</v>
      </c>
      <c r="BE104" s="167">
        <f t="shared" si="4"/>
        <v>0</v>
      </c>
      <c r="BF104" s="167">
        <f t="shared" si="5"/>
        <v>0</v>
      </c>
      <c r="BG104" s="167">
        <f t="shared" si="6"/>
        <v>0</v>
      </c>
      <c r="BH104" s="167">
        <f t="shared" si="7"/>
        <v>0</v>
      </c>
      <c r="BI104" s="167">
        <f t="shared" si="8"/>
        <v>0</v>
      </c>
      <c r="BJ104" s="14" t="s">
        <v>79</v>
      </c>
      <c r="BK104" s="167">
        <f t="shared" si="9"/>
        <v>0</v>
      </c>
      <c r="BL104" s="14" t="s">
        <v>202</v>
      </c>
      <c r="BM104" s="166" t="s">
        <v>413</v>
      </c>
    </row>
    <row r="105" spans="1:65" s="2" customFormat="1" ht="24" customHeight="1">
      <c r="A105" s="31"/>
      <c r="B105" s="32"/>
      <c r="C105" s="168" t="s">
        <v>240</v>
      </c>
      <c r="D105" s="168" t="s">
        <v>191</v>
      </c>
      <c r="E105" s="169" t="s">
        <v>237</v>
      </c>
      <c r="F105" s="170" t="s">
        <v>238</v>
      </c>
      <c r="G105" s="171" t="s">
        <v>138</v>
      </c>
      <c r="H105" s="172">
        <v>2</v>
      </c>
      <c r="I105" s="173"/>
      <c r="J105" s="174">
        <f t="shared" si="0"/>
        <v>0</v>
      </c>
      <c r="K105" s="170" t="s">
        <v>139</v>
      </c>
      <c r="L105" s="36"/>
      <c r="M105" s="175" t="s">
        <v>19</v>
      </c>
      <c r="N105" s="176" t="s">
        <v>42</v>
      </c>
      <c r="O105" s="61"/>
      <c r="P105" s="164">
        <f t="shared" si="1"/>
        <v>0</v>
      </c>
      <c r="Q105" s="164">
        <v>0</v>
      </c>
      <c r="R105" s="164">
        <f t="shared" si="2"/>
        <v>0</v>
      </c>
      <c r="S105" s="164">
        <v>0</v>
      </c>
      <c r="T105" s="165">
        <f t="shared" si="3"/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66" t="s">
        <v>202</v>
      </c>
      <c r="AT105" s="166" t="s">
        <v>191</v>
      </c>
      <c r="AU105" s="166" t="s">
        <v>71</v>
      </c>
      <c r="AY105" s="14" t="s">
        <v>141</v>
      </c>
      <c r="BE105" s="167">
        <f t="shared" si="4"/>
        <v>0</v>
      </c>
      <c r="BF105" s="167">
        <f t="shared" si="5"/>
        <v>0</v>
      </c>
      <c r="BG105" s="167">
        <f t="shared" si="6"/>
        <v>0</v>
      </c>
      <c r="BH105" s="167">
        <f t="shared" si="7"/>
        <v>0</v>
      </c>
      <c r="BI105" s="167">
        <f t="shared" si="8"/>
        <v>0</v>
      </c>
      <c r="BJ105" s="14" t="s">
        <v>79</v>
      </c>
      <c r="BK105" s="167">
        <f t="shared" si="9"/>
        <v>0</v>
      </c>
      <c r="BL105" s="14" t="s">
        <v>202</v>
      </c>
      <c r="BM105" s="166" t="s">
        <v>414</v>
      </c>
    </row>
    <row r="106" spans="1:65" s="2" customFormat="1" ht="24" customHeight="1">
      <c r="A106" s="31"/>
      <c r="B106" s="32"/>
      <c r="C106" s="168" t="s">
        <v>244</v>
      </c>
      <c r="D106" s="168" t="s">
        <v>191</v>
      </c>
      <c r="E106" s="169" t="s">
        <v>241</v>
      </c>
      <c r="F106" s="170" t="s">
        <v>242</v>
      </c>
      <c r="G106" s="171" t="s">
        <v>138</v>
      </c>
      <c r="H106" s="172">
        <v>2</v>
      </c>
      <c r="I106" s="173"/>
      <c r="J106" s="174">
        <f t="shared" si="0"/>
        <v>0</v>
      </c>
      <c r="K106" s="170" t="s">
        <v>139</v>
      </c>
      <c r="L106" s="36"/>
      <c r="M106" s="175" t="s">
        <v>19</v>
      </c>
      <c r="N106" s="176" t="s">
        <v>42</v>
      </c>
      <c r="O106" s="61"/>
      <c r="P106" s="164">
        <f t="shared" si="1"/>
        <v>0</v>
      </c>
      <c r="Q106" s="164">
        <v>0</v>
      </c>
      <c r="R106" s="164">
        <f t="shared" si="2"/>
        <v>0</v>
      </c>
      <c r="S106" s="164">
        <v>0</v>
      </c>
      <c r="T106" s="165">
        <f t="shared" si="3"/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66" t="s">
        <v>202</v>
      </c>
      <c r="AT106" s="166" t="s">
        <v>191</v>
      </c>
      <c r="AU106" s="166" t="s">
        <v>71</v>
      </c>
      <c r="AY106" s="14" t="s">
        <v>141</v>
      </c>
      <c r="BE106" s="167">
        <f t="shared" si="4"/>
        <v>0</v>
      </c>
      <c r="BF106" s="167">
        <f t="shared" si="5"/>
        <v>0</v>
      </c>
      <c r="BG106" s="167">
        <f t="shared" si="6"/>
        <v>0</v>
      </c>
      <c r="BH106" s="167">
        <f t="shared" si="7"/>
        <v>0</v>
      </c>
      <c r="BI106" s="167">
        <f t="shared" si="8"/>
        <v>0</v>
      </c>
      <c r="BJ106" s="14" t="s">
        <v>79</v>
      </c>
      <c r="BK106" s="167">
        <f t="shared" si="9"/>
        <v>0</v>
      </c>
      <c r="BL106" s="14" t="s">
        <v>202</v>
      </c>
      <c r="BM106" s="166" t="s">
        <v>415</v>
      </c>
    </row>
    <row r="107" spans="1:65" s="2" customFormat="1" ht="24" customHeight="1">
      <c r="A107" s="31"/>
      <c r="B107" s="32"/>
      <c r="C107" s="168" t="s">
        <v>248</v>
      </c>
      <c r="D107" s="168" t="s">
        <v>191</v>
      </c>
      <c r="E107" s="169" t="s">
        <v>245</v>
      </c>
      <c r="F107" s="170" t="s">
        <v>246</v>
      </c>
      <c r="G107" s="171" t="s">
        <v>138</v>
      </c>
      <c r="H107" s="172">
        <v>2</v>
      </c>
      <c r="I107" s="173"/>
      <c r="J107" s="174">
        <f t="shared" si="0"/>
        <v>0</v>
      </c>
      <c r="K107" s="170" t="s">
        <v>139</v>
      </c>
      <c r="L107" s="36"/>
      <c r="M107" s="175" t="s">
        <v>19</v>
      </c>
      <c r="N107" s="176" t="s">
        <v>42</v>
      </c>
      <c r="O107" s="61"/>
      <c r="P107" s="164">
        <f t="shared" si="1"/>
        <v>0</v>
      </c>
      <c r="Q107" s="164">
        <v>0</v>
      </c>
      <c r="R107" s="164">
        <f t="shared" si="2"/>
        <v>0</v>
      </c>
      <c r="S107" s="164">
        <v>0</v>
      </c>
      <c r="T107" s="165">
        <f t="shared" si="3"/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66" t="s">
        <v>202</v>
      </c>
      <c r="AT107" s="166" t="s">
        <v>191</v>
      </c>
      <c r="AU107" s="166" t="s">
        <v>71</v>
      </c>
      <c r="AY107" s="14" t="s">
        <v>141</v>
      </c>
      <c r="BE107" s="167">
        <f t="shared" si="4"/>
        <v>0</v>
      </c>
      <c r="BF107" s="167">
        <f t="shared" si="5"/>
        <v>0</v>
      </c>
      <c r="BG107" s="167">
        <f t="shared" si="6"/>
        <v>0</v>
      </c>
      <c r="BH107" s="167">
        <f t="shared" si="7"/>
        <v>0</v>
      </c>
      <c r="BI107" s="167">
        <f t="shared" si="8"/>
        <v>0</v>
      </c>
      <c r="BJ107" s="14" t="s">
        <v>79</v>
      </c>
      <c r="BK107" s="167">
        <f t="shared" si="9"/>
        <v>0</v>
      </c>
      <c r="BL107" s="14" t="s">
        <v>202</v>
      </c>
      <c r="BM107" s="166" t="s">
        <v>416</v>
      </c>
    </row>
    <row r="108" spans="1:65" s="2" customFormat="1" ht="24" customHeight="1">
      <c r="A108" s="31"/>
      <c r="B108" s="32"/>
      <c r="C108" s="154" t="s">
        <v>252</v>
      </c>
      <c r="D108" s="154" t="s">
        <v>135</v>
      </c>
      <c r="E108" s="155" t="s">
        <v>249</v>
      </c>
      <c r="F108" s="156" t="s">
        <v>250</v>
      </c>
      <c r="G108" s="157" t="s">
        <v>138</v>
      </c>
      <c r="H108" s="158">
        <v>2</v>
      </c>
      <c r="I108" s="159"/>
      <c r="J108" s="160">
        <f t="shared" si="0"/>
        <v>0</v>
      </c>
      <c r="K108" s="156" t="s">
        <v>139</v>
      </c>
      <c r="L108" s="161"/>
      <c r="M108" s="162" t="s">
        <v>19</v>
      </c>
      <c r="N108" s="163" t="s">
        <v>42</v>
      </c>
      <c r="O108" s="61"/>
      <c r="P108" s="164">
        <f t="shared" si="1"/>
        <v>0</v>
      </c>
      <c r="Q108" s="164">
        <v>0</v>
      </c>
      <c r="R108" s="164">
        <f t="shared" si="2"/>
        <v>0</v>
      </c>
      <c r="S108" s="164">
        <v>0</v>
      </c>
      <c r="T108" s="165">
        <f t="shared" si="3"/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66" t="s">
        <v>197</v>
      </c>
      <c r="AT108" s="166" t="s">
        <v>135</v>
      </c>
      <c r="AU108" s="166" t="s">
        <v>71</v>
      </c>
      <c r="AY108" s="14" t="s">
        <v>141</v>
      </c>
      <c r="BE108" s="167">
        <f t="shared" si="4"/>
        <v>0</v>
      </c>
      <c r="BF108" s="167">
        <f t="shared" si="5"/>
        <v>0</v>
      </c>
      <c r="BG108" s="167">
        <f t="shared" si="6"/>
        <v>0</v>
      </c>
      <c r="BH108" s="167">
        <f t="shared" si="7"/>
        <v>0</v>
      </c>
      <c r="BI108" s="167">
        <f t="shared" si="8"/>
        <v>0</v>
      </c>
      <c r="BJ108" s="14" t="s">
        <v>79</v>
      </c>
      <c r="BK108" s="167">
        <f t="shared" si="9"/>
        <v>0</v>
      </c>
      <c r="BL108" s="14" t="s">
        <v>197</v>
      </c>
      <c r="BM108" s="166" t="s">
        <v>417</v>
      </c>
    </row>
    <row r="109" spans="1:65" s="2" customFormat="1" ht="24" customHeight="1">
      <c r="A109" s="31"/>
      <c r="B109" s="32"/>
      <c r="C109" s="168" t="s">
        <v>256</v>
      </c>
      <c r="D109" s="168" t="s">
        <v>191</v>
      </c>
      <c r="E109" s="169" t="s">
        <v>253</v>
      </c>
      <c r="F109" s="170" t="s">
        <v>254</v>
      </c>
      <c r="G109" s="171" t="s">
        <v>138</v>
      </c>
      <c r="H109" s="172">
        <v>2</v>
      </c>
      <c r="I109" s="173"/>
      <c r="J109" s="174">
        <f t="shared" si="0"/>
        <v>0</v>
      </c>
      <c r="K109" s="170" t="s">
        <v>139</v>
      </c>
      <c r="L109" s="36"/>
      <c r="M109" s="175" t="s">
        <v>19</v>
      </c>
      <c r="N109" s="176" t="s">
        <v>42</v>
      </c>
      <c r="O109" s="61"/>
      <c r="P109" s="164">
        <f t="shared" si="1"/>
        <v>0</v>
      </c>
      <c r="Q109" s="164">
        <v>0</v>
      </c>
      <c r="R109" s="164">
        <f t="shared" si="2"/>
        <v>0</v>
      </c>
      <c r="S109" s="164">
        <v>0</v>
      </c>
      <c r="T109" s="165">
        <f t="shared" si="3"/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66" t="s">
        <v>202</v>
      </c>
      <c r="AT109" s="166" t="s">
        <v>191</v>
      </c>
      <c r="AU109" s="166" t="s">
        <v>71</v>
      </c>
      <c r="AY109" s="14" t="s">
        <v>141</v>
      </c>
      <c r="BE109" s="167">
        <f t="shared" si="4"/>
        <v>0</v>
      </c>
      <c r="BF109" s="167">
        <f t="shared" si="5"/>
        <v>0</v>
      </c>
      <c r="BG109" s="167">
        <f t="shared" si="6"/>
        <v>0</v>
      </c>
      <c r="BH109" s="167">
        <f t="shared" si="7"/>
        <v>0</v>
      </c>
      <c r="BI109" s="167">
        <f t="shared" si="8"/>
        <v>0</v>
      </c>
      <c r="BJ109" s="14" t="s">
        <v>79</v>
      </c>
      <c r="BK109" s="167">
        <f t="shared" si="9"/>
        <v>0</v>
      </c>
      <c r="BL109" s="14" t="s">
        <v>202</v>
      </c>
      <c r="BM109" s="166" t="s">
        <v>418</v>
      </c>
    </row>
    <row r="110" spans="1:65" s="2" customFormat="1" ht="24" customHeight="1">
      <c r="A110" s="31"/>
      <c r="B110" s="32"/>
      <c r="C110" s="168" t="s">
        <v>260</v>
      </c>
      <c r="D110" s="168" t="s">
        <v>191</v>
      </c>
      <c r="E110" s="169" t="s">
        <v>257</v>
      </c>
      <c r="F110" s="170" t="s">
        <v>258</v>
      </c>
      <c r="G110" s="171" t="s">
        <v>138</v>
      </c>
      <c r="H110" s="172">
        <v>1</v>
      </c>
      <c r="I110" s="173"/>
      <c r="J110" s="174">
        <f t="shared" si="0"/>
        <v>0</v>
      </c>
      <c r="K110" s="170" t="s">
        <v>139</v>
      </c>
      <c r="L110" s="36"/>
      <c r="M110" s="175" t="s">
        <v>19</v>
      </c>
      <c r="N110" s="176" t="s">
        <v>42</v>
      </c>
      <c r="O110" s="61"/>
      <c r="P110" s="164">
        <f t="shared" si="1"/>
        <v>0</v>
      </c>
      <c r="Q110" s="164">
        <v>0</v>
      </c>
      <c r="R110" s="164">
        <f t="shared" si="2"/>
        <v>0</v>
      </c>
      <c r="S110" s="164">
        <v>0</v>
      </c>
      <c r="T110" s="165">
        <f t="shared" si="3"/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66" t="s">
        <v>202</v>
      </c>
      <c r="AT110" s="166" t="s">
        <v>191</v>
      </c>
      <c r="AU110" s="166" t="s">
        <v>71</v>
      </c>
      <c r="AY110" s="14" t="s">
        <v>141</v>
      </c>
      <c r="BE110" s="167">
        <f t="shared" si="4"/>
        <v>0</v>
      </c>
      <c r="BF110" s="167">
        <f t="shared" si="5"/>
        <v>0</v>
      </c>
      <c r="BG110" s="167">
        <f t="shared" si="6"/>
        <v>0</v>
      </c>
      <c r="BH110" s="167">
        <f t="shared" si="7"/>
        <v>0</v>
      </c>
      <c r="BI110" s="167">
        <f t="shared" si="8"/>
        <v>0</v>
      </c>
      <c r="BJ110" s="14" t="s">
        <v>79</v>
      </c>
      <c r="BK110" s="167">
        <f t="shared" si="9"/>
        <v>0</v>
      </c>
      <c r="BL110" s="14" t="s">
        <v>202</v>
      </c>
      <c r="BM110" s="166" t="s">
        <v>419</v>
      </c>
    </row>
    <row r="111" spans="1:65" s="2" customFormat="1" ht="60" customHeight="1">
      <c r="A111" s="31"/>
      <c r="B111" s="32"/>
      <c r="C111" s="168" t="s">
        <v>264</v>
      </c>
      <c r="D111" s="168" t="s">
        <v>191</v>
      </c>
      <c r="E111" s="169" t="s">
        <v>261</v>
      </c>
      <c r="F111" s="170" t="s">
        <v>262</v>
      </c>
      <c r="G111" s="171" t="s">
        <v>138</v>
      </c>
      <c r="H111" s="172">
        <v>1</v>
      </c>
      <c r="I111" s="173"/>
      <c r="J111" s="174">
        <f t="shared" si="0"/>
        <v>0</v>
      </c>
      <c r="K111" s="170" t="s">
        <v>139</v>
      </c>
      <c r="L111" s="36"/>
      <c r="M111" s="175" t="s">
        <v>19</v>
      </c>
      <c r="N111" s="176" t="s">
        <v>42</v>
      </c>
      <c r="O111" s="61"/>
      <c r="P111" s="164">
        <f t="shared" si="1"/>
        <v>0</v>
      </c>
      <c r="Q111" s="164">
        <v>0</v>
      </c>
      <c r="R111" s="164">
        <f t="shared" si="2"/>
        <v>0</v>
      </c>
      <c r="S111" s="164">
        <v>0</v>
      </c>
      <c r="T111" s="165">
        <f t="shared" si="3"/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66" t="s">
        <v>202</v>
      </c>
      <c r="AT111" s="166" t="s">
        <v>191</v>
      </c>
      <c r="AU111" s="166" t="s">
        <v>71</v>
      </c>
      <c r="AY111" s="14" t="s">
        <v>141</v>
      </c>
      <c r="BE111" s="167">
        <f t="shared" si="4"/>
        <v>0</v>
      </c>
      <c r="BF111" s="167">
        <f t="shared" si="5"/>
        <v>0</v>
      </c>
      <c r="BG111" s="167">
        <f t="shared" si="6"/>
        <v>0</v>
      </c>
      <c r="BH111" s="167">
        <f t="shared" si="7"/>
        <v>0</v>
      </c>
      <c r="BI111" s="167">
        <f t="shared" si="8"/>
        <v>0</v>
      </c>
      <c r="BJ111" s="14" t="s">
        <v>79</v>
      </c>
      <c r="BK111" s="167">
        <f t="shared" si="9"/>
        <v>0</v>
      </c>
      <c r="BL111" s="14" t="s">
        <v>202</v>
      </c>
      <c r="BM111" s="166" t="s">
        <v>420</v>
      </c>
    </row>
    <row r="112" spans="1:65" s="2" customFormat="1" ht="24" customHeight="1">
      <c r="A112" s="31"/>
      <c r="B112" s="32"/>
      <c r="C112" s="168" t="s">
        <v>268</v>
      </c>
      <c r="D112" s="168" t="s">
        <v>191</v>
      </c>
      <c r="E112" s="169" t="s">
        <v>421</v>
      </c>
      <c r="F112" s="170" t="s">
        <v>422</v>
      </c>
      <c r="G112" s="171" t="s">
        <v>138</v>
      </c>
      <c r="H112" s="172">
        <v>2</v>
      </c>
      <c r="I112" s="173"/>
      <c r="J112" s="174">
        <f t="shared" si="0"/>
        <v>0</v>
      </c>
      <c r="K112" s="170" t="s">
        <v>139</v>
      </c>
      <c r="L112" s="36"/>
      <c r="M112" s="175" t="s">
        <v>19</v>
      </c>
      <c r="N112" s="176" t="s">
        <v>42</v>
      </c>
      <c r="O112" s="61"/>
      <c r="P112" s="164">
        <f t="shared" si="1"/>
        <v>0</v>
      </c>
      <c r="Q112" s="164">
        <v>0</v>
      </c>
      <c r="R112" s="164">
        <f t="shared" si="2"/>
        <v>0</v>
      </c>
      <c r="S112" s="164">
        <v>0</v>
      </c>
      <c r="T112" s="165">
        <f t="shared" si="3"/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66" t="s">
        <v>202</v>
      </c>
      <c r="AT112" s="166" t="s">
        <v>191</v>
      </c>
      <c r="AU112" s="166" t="s">
        <v>71</v>
      </c>
      <c r="AY112" s="14" t="s">
        <v>141</v>
      </c>
      <c r="BE112" s="167">
        <f t="shared" si="4"/>
        <v>0</v>
      </c>
      <c r="BF112" s="167">
        <f t="shared" si="5"/>
        <v>0</v>
      </c>
      <c r="BG112" s="167">
        <f t="shared" si="6"/>
        <v>0</v>
      </c>
      <c r="BH112" s="167">
        <f t="shared" si="7"/>
        <v>0</v>
      </c>
      <c r="BI112" s="167">
        <f t="shared" si="8"/>
        <v>0</v>
      </c>
      <c r="BJ112" s="14" t="s">
        <v>79</v>
      </c>
      <c r="BK112" s="167">
        <f t="shared" si="9"/>
        <v>0</v>
      </c>
      <c r="BL112" s="14" t="s">
        <v>202</v>
      </c>
      <c r="BM112" s="166" t="s">
        <v>423</v>
      </c>
    </row>
    <row r="113" spans="1:65" s="2" customFormat="1" ht="24" customHeight="1">
      <c r="A113" s="31"/>
      <c r="B113" s="32"/>
      <c r="C113" s="168" t="s">
        <v>272</v>
      </c>
      <c r="D113" s="168" t="s">
        <v>191</v>
      </c>
      <c r="E113" s="169" t="s">
        <v>265</v>
      </c>
      <c r="F113" s="170" t="s">
        <v>266</v>
      </c>
      <c r="G113" s="171" t="s">
        <v>138</v>
      </c>
      <c r="H113" s="172">
        <v>1</v>
      </c>
      <c r="I113" s="173"/>
      <c r="J113" s="174">
        <f t="shared" si="0"/>
        <v>0</v>
      </c>
      <c r="K113" s="170" t="s">
        <v>139</v>
      </c>
      <c r="L113" s="36"/>
      <c r="M113" s="175" t="s">
        <v>19</v>
      </c>
      <c r="N113" s="176" t="s">
        <v>42</v>
      </c>
      <c r="O113" s="61"/>
      <c r="P113" s="164">
        <f t="shared" si="1"/>
        <v>0</v>
      </c>
      <c r="Q113" s="164">
        <v>0</v>
      </c>
      <c r="R113" s="164">
        <f t="shared" si="2"/>
        <v>0</v>
      </c>
      <c r="S113" s="164">
        <v>0</v>
      </c>
      <c r="T113" s="165">
        <f t="shared" si="3"/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66" t="s">
        <v>202</v>
      </c>
      <c r="AT113" s="166" t="s">
        <v>191</v>
      </c>
      <c r="AU113" s="166" t="s">
        <v>71</v>
      </c>
      <c r="AY113" s="14" t="s">
        <v>141</v>
      </c>
      <c r="BE113" s="167">
        <f t="shared" si="4"/>
        <v>0</v>
      </c>
      <c r="BF113" s="167">
        <f t="shared" si="5"/>
        <v>0</v>
      </c>
      <c r="BG113" s="167">
        <f t="shared" si="6"/>
        <v>0</v>
      </c>
      <c r="BH113" s="167">
        <f t="shared" si="7"/>
        <v>0</v>
      </c>
      <c r="BI113" s="167">
        <f t="shared" si="8"/>
        <v>0</v>
      </c>
      <c r="BJ113" s="14" t="s">
        <v>79</v>
      </c>
      <c r="BK113" s="167">
        <f t="shared" si="9"/>
        <v>0</v>
      </c>
      <c r="BL113" s="14" t="s">
        <v>202</v>
      </c>
      <c r="BM113" s="166" t="s">
        <v>424</v>
      </c>
    </row>
    <row r="114" spans="1:65" s="2" customFormat="1" ht="24" customHeight="1">
      <c r="A114" s="31"/>
      <c r="B114" s="32"/>
      <c r="C114" s="168" t="s">
        <v>276</v>
      </c>
      <c r="D114" s="168" t="s">
        <v>191</v>
      </c>
      <c r="E114" s="169" t="s">
        <v>269</v>
      </c>
      <c r="F114" s="170" t="s">
        <v>270</v>
      </c>
      <c r="G114" s="171" t="s">
        <v>138</v>
      </c>
      <c r="H114" s="172">
        <v>1</v>
      </c>
      <c r="I114" s="173"/>
      <c r="J114" s="174">
        <f t="shared" si="0"/>
        <v>0</v>
      </c>
      <c r="K114" s="170" t="s">
        <v>139</v>
      </c>
      <c r="L114" s="36"/>
      <c r="M114" s="175" t="s">
        <v>19</v>
      </c>
      <c r="N114" s="176" t="s">
        <v>42</v>
      </c>
      <c r="O114" s="61"/>
      <c r="P114" s="164">
        <f t="shared" si="1"/>
        <v>0</v>
      </c>
      <c r="Q114" s="164">
        <v>0</v>
      </c>
      <c r="R114" s="164">
        <f t="shared" si="2"/>
        <v>0</v>
      </c>
      <c r="S114" s="164">
        <v>0</v>
      </c>
      <c r="T114" s="165">
        <f t="shared" si="3"/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66" t="s">
        <v>202</v>
      </c>
      <c r="AT114" s="166" t="s">
        <v>191</v>
      </c>
      <c r="AU114" s="166" t="s">
        <v>71</v>
      </c>
      <c r="AY114" s="14" t="s">
        <v>141</v>
      </c>
      <c r="BE114" s="167">
        <f t="shared" si="4"/>
        <v>0</v>
      </c>
      <c r="BF114" s="167">
        <f t="shared" si="5"/>
        <v>0</v>
      </c>
      <c r="BG114" s="167">
        <f t="shared" si="6"/>
        <v>0</v>
      </c>
      <c r="BH114" s="167">
        <f t="shared" si="7"/>
        <v>0</v>
      </c>
      <c r="BI114" s="167">
        <f t="shared" si="8"/>
        <v>0</v>
      </c>
      <c r="BJ114" s="14" t="s">
        <v>79</v>
      </c>
      <c r="BK114" s="167">
        <f t="shared" si="9"/>
        <v>0</v>
      </c>
      <c r="BL114" s="14" t="s">
        <v>202</v>
      </c>
      <c r="BM114" s="166" t="s">
        <v>425</v>
      </c>
    </row>
    <row r="115" spans="1:65" s="2" customFormat="1" ht="24" customHeight="1">
      <c r="A115" s="31"/>
      <c r="B115" s="32"/>
      <c r="C115" s="154" t="s">
        <v>280</v>
      </c>
      <c r="D115" s="154" t="s">
        <v>135</v>
      </c>
      <c r="E115" s="155" t="s">
        <v>273</v>
      </c>
      <c r="F115" s="156" t="s">
        <v>274</v>
      </c>
      <c r="G115" s="157" t="s">
        <v>138</v>
      </c>
      <c r="H115" s="158">
        <v>2</v>
      </c>
      <c r="I115" s="159"/>
      <c r="J115" s="160">
        <f t="shared" si="0"/>
        <v>0</v>
      </c>
      <c r="K115" s="156" t="s">
        <v>139</v>
      </c>
      <c r="L115" s="161"/>
      <c r="M115" s="162" t="s">
        <v>19</v>
      </c>
      <c r="N115" s="163" t="s">
        <v>42</v>
      </c>
      <c r="O115" s="61"/>
      <c r="P115" s="164">
        <f t="shared" si="1"/>
        <v>0</v>
      </c>
      <c r="Q115" s="164">
        <v>0</v>
      </c>
      <c r="R115" s="164">
        <f t="shared" si="2"/>
        <v>0</v>
      </c>
      <c r="S115" s="164">
        <v>0</v>
      </c>
      <c r="T115" s="165">
        <f t="shared" si="3"/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66" t="s">
        <v>197</v>
      </c>
      <c r="AT115" s="166" t="s">
        <v>135</v>
      </c>
      <c r="AU115" s="166" t="s">
        <v>71</v>
      </c>
      <c r="AY115" s="14" t="s">
        <v>141</v>
      </c>
      <c r="BE115" s="167">
        <f t="shared" si="4"/>
        <v>0</v>
      </c>
      <c r="BF115" s="167">
        <f t="shared" si="5"/>
        <v>0</v>
      </c>
      <c r="BG115" s="167">
        <f t="shared" si="6"/>
        <v>0</v>
      </c>
      <c r="BH115" s="167">
        <f t="shared" si="7"/>
        <v>0</v>
      </c>
      <c r="BI115" s="167">
        <f t="shared" si="8"/>
        <v>0</v>
      </c>
      <c r="BJ115" s="14" t="s">
        <v>79</v>
      </c>
      <c r="BK115" s="167">
        <f t="shared" si="9"/>
        <v>0</v>
      </c>
      <c r="BL115" s="14" t="s">
        <v>197</v>
      </c>
      <c r="BM115" s="166" t="s">
        <v>426</v>
      </c>
    </row>
    <row r="116" spans="1:65" s="2" customFormat="1" ht="24" customHeight="1">
      <c r="A116" s="31"/>
      <c r="B116" s="32"/>
      <c r="C116" s="168" t="s">
        <v>284</v>
      </c>
      <c r="D116" s="168" t="s">
        <v>191</v>
      </c>
      <c r="E116" s="169" t="s">
        <v>277</v>
      </c>
      <c r="F116" s="170" t="s">
        <v>278</v>
      </c>
      <c r="G116" s="171" t="s">
        <v>138</v>
      </c>
      <c r="H116" s="172">
        <v>2</v>
      </c>
      <c r="I116" s="173"/>
      <c r="J116" s="174">
        <f t="shared" si="0"/>
        <v>0</v>
      </c>
      <c r="K116" s="170" t="s">
        <v>139</v>
      </c>
      <c r="L116" s="36"/>
      <c r="M116" s="175" t="s">
        <v>19</v>
      </c>
      <c r="N116" s="176" t="s">
        <v>42</v>
      </c>
      <c r="O116" s="61"/>
      <c r="P116" s="164">
        <f t="shared" si="1"/>
        <v>0</v>
      </c>
      <c r="Q116" s="164">
        <v>0</v>
      </c>
      <c r="R116" s="164">
        <f t="shared" si="2"/>
        <v>0</v>
      </c>
      <c r="S116" s="164">
        <v>0</v>
      </c>
      <c r="T116" s="165">
        <f t="shared" si="3"/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66" t="s">
        <v>202</v>
      </c>
      <c r="AT116" s="166" t="s">
        <v>191</v>
      </c>
      <c r="AU116" s="166" t="s">
        <v>71</v>
      </c>
      <c r="AY116" s="14" t="s">
        <v>141</v>
      </c>
      <c r="BE116" s="167">
        <f t="shared" si="4"/>
        <v>0</v>
      </c>
      <c r="BF116" s="167">
        <f t="shared" si="5"/>
        <v>0</v>
      </c>
      <c r="BG116" s="167">
        <f t="shared" si="6"/>
        <v>0</v>
      </c>
      <c r="BH116" s="167">
        <f t="shared" si="7"/>
        <v>0</v>
      </c>
      <c r="BI116" s="167">
        <f t="shared" si="8"/>
        <v>0</v>
      </c>
      <c r="BJ116" s="14" t="s">
        <v>79</v>
      </c>
      <c r="BK116" s="167">
        <f t="shared" si="9"/>
        <v>0</v>
      </c>
      <c r="BL116" s="14" t="s">
        <v>202</v>
      </c>
      <c r="BM116" s="166" t="s">
        <v>427</v>
      </c>
    </row>
    <row r="117" spans="1:65" s="2" customFormat="1" ht="24" customHeight="1">
      <c r="A117" s="31"/>
      <c r="B117" s="32"/>
      <c r="C117" s="168" t="s">
        <v>288</v>
      </c>
      <c r="D117" s="168" t="s">
        <v>191</v>
      </c>
      <c r="E117" s="169" t="s">
        <v>281</v>
      </c>
      <c r="F117" s="170" t="s">
        <v>282</v>
      </c>
      <c r="G117" s="171" t="s">
        <v>138</v>
      </c>
      <c r="H117" s="172">
        <v>2</v>
      </c>
      <c r="I117" s="173"/>
      <c r="J117" s="174">
        <f t="shared" si="0"/>
        <v>0</v>
      </c>
      <c r="K117" s="170" t="s">
        <v>139</v>
      </c>
      <c r="L117" s="36"/>
      <c r="M117" s="175" t="s">
        <v>19</v>
      </c>
      <c r="N117" s="176" t="s">
        <v>42</v>
      </c>
      <c r="O117" s="61"/>
      <c r="P117" s="164">
        <f t="shared" si="1"/>
        <v>0</v>
      </c>
      <c r="Q117" s="164">
        <v>0</v>
      </c>
      <c r="R117" s="164">
        <f t="shared" si="2"/>
        <v>0</v>
      </c>
      <c r="S117" s="164">
        <v>0</v>
      </c>
      <c r="T117" s="165">
        <f t="shared" si="3"/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66" t="s">
        <v>202</v>
      </c>
      <c r="AT117" s="166" t="s">
        <v>191</v>
      </c>
      <c r="AU117" s="166" t="s">
        <v>71</v>
      </c>
      <c r="AY117" s="14" t="s">
        <v>141</v>
      </c>
      <c r="BE117" s="167">
        <f t="shared" si="4"/>
        <v>0</v>
      </c>
      <c r="BF117" s="167">
        <f t="shared" si="5"/>
        <v>0</v>
      </c>
      <c r="BG117" s="167">
        <f t="shared" si="6"/>
        <v>0</v>
      </c>
      <c r="BH117" s="167">
        <f t="shared" si="7"/>
        <v>0</v>
      </c>
      <c r="BI117" s="167">
        <f t="shared" si="8"/>
        <v>0</v>
      </c>
      <c r="BJ117" s="14" t="s">
        <v>79</v>
      </c>
      <c r="BK117" s="167">
        <f t="shared" si="9"/>
        <v>0</v>
      </c>
      <c r="BL117" s="14" t="s">
        <v>202</v>
      </c>
      <c r="BM117" s="166" t="s">
        <v>428</v>
      </c>
    </row>
    <row r="118" spans="1:65" s="2" customFormat="1" ht="24" customHeight="1">
      <c r="A118" s="31"/>
      <c r="B118" s="32"/>
      <c r="C118" s="168" t="s">
        <v>292</v>
      </c>
      <c r="D118" s="168" t="s">
        <v>191</v>
      </c>
      <c r="E118" s="169" t="s">
        <v>285</v>
      </c>
      <c r="F118" s="170" t="s">
        <v>286</v>
      </c>
      <c r="G118" s="171" t="s">
        <v>138</v>
      </c>
      <c r="H118" s="172">
        <v>2</v>
      </c>
      <c r="I118" s="173"/>
      <c r="J118" s="174">
        <f t="shared" si="0"/>
        <v>0</v>
      </c>
      <c r="K118" s="170" t="s">
        <v>139</v>
      </c>
      <c r="L118" s="36"/>
      <c r="M118" s="175" t="s">
        <v>19</v>
      </c>
      <c r="N118" s="176" t="s">
        <v>42</v>
      </c>
      <c r="O118" s="61"/>
      <c r="P118" s="164">
        <f t="shared" si="1"/>
        <v>0</v>
      </c>
      <c r="Q118" s="164">
        <v>0</v>
      </c>
      <c r="R118" s="164">
        <f t="shared" si="2"/>
        <v>0</v>
      </c>
      <c r="S118" s="164">
        <v>0</v>
      </c>
      <c r="T118" s="165">
        <f t="shared" si="3"/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66" t="s">
        <v>202</v>
      </c>
      <c r="AT118" s="166" t="s">
        <v>191</v>
      </c>
      <c r="AU118" s="166" t="s">
        <v>71</v>
      </c>
      <c r="AY118" s="14" t="s">
        <v>141</v>
      </c>
      <c r="BE118" s="167">
        <f t="shared" si="4"/>
        <v>0</v>
      </c>
      <c r="BF118" s="167">
        <f t="shared" si="5"/>
        <v>0</v>
      </c>
      <c r="BG118" s="167">
        <f t="shared" si="6"/>
        <v>0</v>
      </c>
      <c r="BH118" s="167">
        <f t="shared" si="7"/>
        <v>0</v>
      </c>
      <c r="BI118" s="167">
        <f t="shared" si="8"/>
        <v>0</v>
      </c>
      <c r="BJ118" s="14" t="s">
        <v>79</v>
      </c>
      <c r="BK118" s="167">
        <f t="shared" si="9"/>
        <v>0</v>
      </c>
      <c r="BL118" s="14" t="s">
        <v>202</v>
      </c>
      <c r="BM118" s="166" t="s">
        <v>429</v>
      </c>
    </row>
    <row r="119" spans="1:65" s="2" customFormat="1" ht="24" customHeight="1">
      <c r="A119" s="31"/>
      <c r="B119" s="32"/>
      <c r="C119" s="168" t="s">
        <v>296</v>
      </c>
      <c r="D119" s="168" t="s">
        <v>191</v>
      </c>
      <c r="E119" s="169" t="s">
        <v>289</v>
      </c>
      <c r="F119" s="170" t="s">
        <v>290</v>
      </c>
      <c r="G119" s="171" t="s">
        <v>138</v>
      </c>
      <c r="H119" s="172">
        <v>2</v>
      </c>
      <c r="I119" s="173"/>
      <c r="J119" s="174">
        <f t="shared" si="0"/>
        <v>0</v>
      </c>
      <c r="K119" s="170" t="s">
        <v>139</v>
      </c>
      <c r="L119" s="36"/>
      <c r="M119" s="175" t="s">
        <v>19</v>
      </c>
      <c r="N119" s="176" t="s">
        <v>42</v>
      </c>
      <c r="O119" s="61"/>
      <c r="P119" s="164">
        <f t="shared" si="1"/>
        <v>0</v>
      </c>
      <c r="Q119" s="164">
        <v>0</v>
      </c>
      <c r="R119" s="164">
        <f t="shared" si="2"/>
        <v>0</v>
      </c>
      <c r="S119" s="164">
        <v>0</v>
      </c>
      <c r="T119" s="165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66" t="s">
        <v>202</v>
      </c>
      <c r="AT119" s="166" t="s">
        <v>191</v>
      </c>
      <c r="AU119" s="166" t="s">
        <v>71</v>
      </c>
      <c r="AY119" s="14" t="s">
        <v>141</v>
      </c>
      <c r="BE119" s="167">
        <f t="shared" si="4"/>
        <v>0</v>
      </c>
      <c r="BF119" s="167">
        <f t="shared" si="5"/>
        <v>0</v>
      </c>
      <c r="BG119" s="167">
        <f t="shared" si="6"/>
        <v>0</v>
      </c>
      <c r="BH119" s="167">
        <f t="shared" si="7"/>
        <v>0</v>
      </c>
      <c r="BI119" s="167">
        <f t="shared" si="8"/>
        <v>0</v>
      </c>
      <c r="BJ119" s="14" t="s">
        <v>79</v>
      </c>
      <c r="BK119" s="167">
        <f t="shared" si="9"/>
        <v>0</v>
      </c>
      <c r="BL119" s="14" t="s">
        <v>202</v>
      </c>
      <c r="BM119" s="166" t="s">
        <v>430</v>
      </c>
    </row>
    <row r="120" spans="1:65" s="2" customFormat="1" ht="24" customHeight="1">
      <c r="A120" s="31"/>
      <c r="B120" s="32"/>
      <c r="C120" s="168" t="s">
        <v>431</v>
      </c>
      <c r="D120" s="168" t="s">
        <v>191</v>
      </c>
      <c r="E120" s="169" t="s">
        <v>293</v>
      </c>
      <c r="F120" s="170" t="s">
        <v>294</v>
      </c>
      <c r="G120" s="171" t="s">
        <v>138</v>
      </c>
      <c r="H120" s="172">
        <v>2</v>
      </c>
      <c r="I120" s="173"/>
      <c r="J120" s="174">
        <f t="shared" si="0"/>
        <v>0</v>
      </c>
      <c r="K120" s="170" t="s">
        <v>139</v>
      </c>
      <c r="L120" s="36"/>
      <c r="M120" s="175" t="s">
        <v>19</v>
      </c>
      <c r="N120" s="176" t="s">
        <v>42</v>
      </c>
      <c r="O120" s="61"/>
      <c r="P120" s="164">
        <f t="shared" si="1"/>
        <v>0</v>
      </c>
      <c r="Q120" s="164">
        <v>0</v>
      </c>
      <c r="R120" s="164">
        <f t="shared" si="2"/>
        <v>0</v>
      </c>
      <c r="S120" s="164">
        <v>0</v>
      </c>
      <c r="T120" s="165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66" t="s">
        <v>202</v>
      </c>
      <c r="AT120" s="166" t="s">
        <v>191</v>
      </c>
      <c r="AU120" s="166" t="s">
        <v>71</v>
      </c>
      <c r="AY120" s="14" t="s">
        <v>141</v>
      </c>
      <c r="BE120" s="167">
        <f t="shared" si="4"/>
        <v>0</v>
      </c>
      <c r="BF120" s="167">
        <f t="shared" si="5"/>
        <v>0</v>
      </c>
      <c r="BG120" s="167">
        <f t="shared" si="6"/>
        <v>0</v>
      </c>
      <c r="BH120" s="167">
        <f t="shared" si="7"/>
        <v>0</v>
      </c>
      <c r="BI120" s="167">
        <f t="shared" si="8"/>
        <v>0</v>
      </c>
      <c r="BJ120" s="14" t="s">
        <v>79</v>
      </c>
      <c r="BK120" s="167">
        <f t="shared" si="9"/>
        <v>0</v>
      </c>
      <c r="BL120" s="14" t="s">
        <v>202</v>
      </c>
      <c r="BM120" s="166" t="s">
        <v>432</v>
      </c>
    </row>
    <row r="121" spans="1:65" s="2" customFormat="1" ht="24" customHeight="1">
      <c r="A121" s="31"/>
      <c r="B121" s="32"/>
      <c r="C121" s="168" t="s">
        <v>433</v>
      </c>
      <c r="D121" s="168" t="s">
        <v>191</v>
      </c>
      <c r="E121" s="169" t="s">
        <v>297</v>
      </c>
      <c r="F121" s="170" t="s">
        <v>298</v>
      </c>
      <c r="G121" s="171" t="s">
        <v>138</v>
      </c>
      <c r="H121" s="172">
        <v>1</v>
      </c>
      <c r="I121" s="173"/>
      <c r="J121" s="174">
        <f t="shared" si="0"/>
        <v>0</v>
      </c>
      <c r="K121" s="170" t="s">
        <v>139</v>
      </c>
      <c r="L121" s="36"/>
      <c r="M121" s="177" t="s">
        <v>19</v>
      </c>
      <c r="N121" s="178" t="s">
        <v>42</v>
      </c>
      <c r="O121" s="179"/>
      <c r="P121" s="180">
        <f t="shared" si="1"/>
        <v>0</v>
      </c>
      <c r="Q121" s="180">
        <v>0</v>
      </c>
      <c r="R121" s="180">
        <f t="shared" si="2"/>
        <v>0</v>
      </c>
      <c r="S121" s="180">
        <v>0</v>
      </c>
      <c r="T121" s="181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66" t="s">
        <v>202</v>
      </c>
      <c r="AT121" s="166" t="s">
        <v>191</v>
      </c>
      <c r="AU121" s="166" t="s">
        <v>71</v>
      </c>
      <c r="AY121" s="14" t="s">
        <v>141</v>
      </c>
      <c r="BE121" s="167">
        <f t="shared" si="4"/>
        <v>0</v>
      </c>
      <c r="BF121" s="167">
        <f t="shared" si="5"/>
        <v>0</v>
      </c>
      <c r="BG121" s="167">
        <f t="shared" si="6"/>
        <v>0</v>
      </c>
      <c r="BH121" s="167">
        <f t="shared" si="7"/>
        <v>0</v>
      </c>
      <c r="BI121" s="167">
        <f t="shared" si="8"/>
        <v>0</v>
      </c>
      <c r="BJ121" s="14" t="s">
        <v>79</v>
      </c>
      <c r="BK121" s="167">
        <f t="shared" si="9"/>
        <v>0</v>
      </c>
      <c r="BL121" s="14" t="s">
        <v>202</v>
      </c>
      <c r="BM121" s="166" t="s">
        <v>434</v>
      </c>
    </row>
    <row r="122" spans="1:65" s="2" customFormat="1" ht="6.95" customHeight="1">
      <c r="A122" s="31"/>
      <c r="B122" s="44"/>
      <c r="C122" s="45"/>
      <c r="D122" s="45"/>
      <c r="E122" s="45"/>
      <c r="F122" s="45"/>
      <c r="G122" s="45"/>
      <c r="H122" s="45"/>
      <c r="I122" s="133"/>
      <c r="J122" s="45"/>
      <c r="K122" s="45"/>
      <c r="L122" s="36"/>
      <c r="M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</sheetData>
  <sheetProtection algorithmName="SHA-512" hashValue="fZxTwqS/WrwTSh/h5OltGoodrDul+/NNO+uYbM0HNgC0P10mOEFtwddwNUh2b71/TUsG8eoUQuvkN6YqxWURiw==" saltValue="BM7SRZBr2r5ywFB9TK3jtjiKI5TGhBgZ/mRDhkZ3fFHpK5zxGadxGIqkunZamv+q158uQvKIE+HyUAGv25FPaA==" spinCount="100000" sheet="1" objects="1" scenarios="1" formatColumns="0" formatRows="0" autoFilter="0"/>
  <autoFilter ref="C78:K121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8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4" t="s">
        <v>93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7"/>
      <c r="AT3" s="14" t="s">
        <v>81</v>
      </c>
    </row>
    <row r="4" spans="1:46" s="1" customFormat="1" ht="24.95" customHeight="1">
      <c r="B4" s="17"/>
      <c r="D4" s="102" t="s">
        <v>115</v>
      </c>
      <c r="I4" s="98"/>
      <c r="L4" s="17"/>
      <c r="M4" s="103" t="s">
        <v>10</v>
      </c>
      <c r="AT4" s="14" t="s">
        <v>4</v>
      </c>
    </row>
    <row r="5" spans="1:46" s="1" customFormat="1" ht="6.95" customHeight="1">
      <c r="B5" s="17"/>
      <c r="I5" s="98"/>
      <c r="L5" s="17"/>
    </row>
    <row r="6" spans="1:46" s="1" customFormat="1" ht="12" customHeight="1">
      <c r="B6" s="17"/>
      <c r="D6" s="104" t="s">
        <v>16</v>
      </c>
      <c r="I6" s="98"/>
      <c r="L6" s="17"/>
    </row>
    <row r="7" spans="1:46" s="1" customFormat="1" ht="16.5" customHeight="1">
      <c r="B7" s="17"/>
      <c r="E7" s="323" t="str">
        <f>'Rekapitulace stavby'!K6</f>
        <v>Oprava DŘT v úseku Pohled - Břeclav - Hodonín</v>
      </c>
      <c r="F7" s="324"/>
      <c r="G7" s="324"/>
      <c r="H7" s="324"/>
      <c r="I7" s="98"/>
      <c r="L7" s="17"/>
    </row>
    <row r="8" spans="1:46" s="2" customFormat="1" ht="12" customHeight="1">
      <c r="A8" s="31"/>
      <c r="B8" s="36"/>
      <c r="C8" s="31"/>
      <c r="D8" s="104" t="s">
        <v>116</v>
      </c>
      <c r="E8" s="31"/>
      <c r="F8" s="31"/>
      <c r="G8" s="31"/>
      <c r="H8" s="31"/>
      <c r="I8" s="105"/>
      <c r="J8" s="31"/>
      <c r="K8" s="31"/>
      <c r="L8" s="106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25" t="s">
        <v>435</v>
      </c>
      <c r="F9" s="326"/>
      <c r="G9" s="326"/>
      <c r="H9" s="326"/>
      <c r="I9" s="105"/>
      <c r="J9" s="31"/>
      <c r="K9" s="31"/>
      <c r="L9" s="106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05"/>
      <c r="J10" s="31"/>
      <c r="K10" s="31"/>
      <c r="L10" s="10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4" t="s">
        <v>18</v>
      </c>
      <c r="E11" s="31"/>
      <c r="F11" s="107" t="s">
        <v>19</v>
      </c>
      <c r="G11" s="31"/>
      <c r="H11" s="31"/>
      <c r="I11" s="108" t="s">
        <v>20</v>
      </c>
      <c r="J11" s="107" t="s">
        <v>19</v>
      </c>
      <c r="K11" s="31"/>
      <c r="L11" s="106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21</v>
      </c>
      <c r="E12" s="31"/>
      <c r="F12" s="107" t="s">
        <v>22</v>
      </c>
      <c r="G12" s="31"/>
      <c r="H12" s="31"/>
      <c r="I12" s="108" t="s">
        <v>23</v>
      </c>
      <c r="J12" s="109" t="str">
        <f>'Rekapitulace stavby'!AN8</f>
        <v>23. 10. 2019</v>
      </c>
      <c r="K12" s="31"/>
      <c r="L12" s="106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5"/>
      <c r="J13" s="31"/>
      <c r="K13" s="31"/>
      <c r="L13" s="106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4" t="s">
        <v>25</v>
      </c>
      <c r="E14" s="31"/>
      <c r="F14" s="31"/>
      <c r="G14" s="31"/>
      <c r="H14" s="31"/>
      <c r="I14" s="108" t="s">
        <v>26</v>
      </c>
      <c r="J14" s="107" t="s">
        <v>19</v>
      </c>
      <c r="K14" s="31"/>
      <c r="L14" s="106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">
        <v>27</v>
      </c>
      <c r="F15" s="31"/>
      <c r="G15" s="31"/>
      <c r="H15" s="31"/>
      <c r="I15" s="108" t="s">
        <v>28</v>
      </c>
      <c r="J15" s="107" t="s">
        <v>19</v>
      </c>
      <c r="K15" s="31"/>
      <c r="L15" s="106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5"/>
      <c r="J16" s="31"/>
      <c r="K16" s="31"/>
      <c r="L16" s="106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4" t="s">
        <v>29</v>
      </c>
      <c r="E17" s="31"/>
      <c r="F17" s="31"/>
      <c r="G17" s="31"/>
      <c r="H17" s="31"/>
      <c r="I17" s="108" t="s">
        <v>26</v>
      </c>
      <c r="J17" s="27" t="str">
        <f>'Rekapitulace stavby'!AN13</f>
        <v>Vyplň údaj</v>
      </c>
      <c r="K17" s="31"/>
      <c r="L17" s="106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27" t="str">
        <f>'Rekapitulace stavby'!E14</f>
        <v>Vyplň údaj</v>
      </c>
      <c r="F18" s="328"/>
      <c r="G18" s="328"/>
      <c r="H18" s="328"/>
      <c r="I18" s="108" t="s">
        <v>28</v>
      </c>
      <c r="J18" s="27" t="str">
        <f>'Rekapitulace stavby'!AN14</f>
        <v>Vyplň údaj</v>
      </c>
      <c r="K18" s="31"/>
      <c r="L18" s="106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5"/>
      <c r="J19" s="31"/>
      <c r="K19" s="31"/>
      <c r="L19" s="106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4" t="s">
        <v>31</v>
      </c>
      <c r="E20" s="31"/>
      <c r="F20" s="31"/>
      <c r="G20" s="31"/>
      <c r="H20" s="31"/>
      <c r="I20" s="108" t="s">
        <v>26</v>
      </c>
      <c r="J20" s="107" t="str">
        <f>IF('Rekapitulace stavby'!AN16="","",'Rekapitulace stavby'!AN16)</f>
        <v/>
      </c>
      <c r="K20" s="31"/>
      <c r="L20" s="106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tr">
        <f>IF('Rekapitulace stavby'!E17="","",'Rekapitulace stavby'!E17)</f>
        <v xml:space="preserve"> </v>
      </c>
      <c r="F21" s="31"/>
      <c r="G21" s="31"/>
      <c r="H21" s="31"/>
      <c r="I21" s="108" t="s">
        <v>28</v>
      </c>
      <c r="J21" s="107" t="str">
        <f>IF('Rekapitulace stavby'!AN17="","",'Rekapitulace stavby'!AN17)</f>
        <v/>
      </c>
      <c r="K21" s="31"/>
      <c r="L21" s="106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5"/>
      <c r="J22" s="31"/>
      <c r="K22" s="31"/>
      <c r="L22" s="106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4" t="s">
        <v>34</v>
      </c>
      <c r="E23" s="31"/>
      <c r="F23" s="31"/>
      <c r="G23" s="31"/>
      <c r="H23" s="31"/>
      <c r="I23" s="108" t="s">
        <v>26</v>
      </c>
      <c r="J23" s="107" t="str">
        <f>IF('Rekapitulace stavby'!AN19="","",'Rekapitulace stavby'!AN19)</f>
        <v/>
      </c>
      <c r="K23" s="31"/>
      <c r="L23" s="106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tr">
        <f>IF('Rekapitulace stavby'!E20="","",'Rekapitulace stavby'!E20)</f>
        <v xml:space="preserve"> </v>
      </c>
      <c r="F24" s="31"/>
      <c r="G24" s="31"/>
      <c r="H24" s="31"/>
      <c r="I24" s="108" t="s">
        <v>28</v>
      </c>
      <c r="J24" s="107" t="str">
        <f>IF('Rekapitulace stavby'!AN20="","",'Rekapitulace stavby'!AN20)</f>
        <v/>
      </c>
      <c r="K24" s="31"/>
      <c r="L24" s="106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5"/>
      <c r="J25" s="31"/>
      <c r="K25" s="31"/>
      <c r="L25" s="106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4" t="s">
        <v>35</v>
      </c>
      <c r="E26" s="31"/>
      <c r="F26" s="31"/>
      <c r="G26" s="31"/>
      <c r="H26" s="31"/>
      <c r="I26" s="105"/>
      <c r="J26" s="31"/>
      <c r="K26" s="31"/>
      <c r="L26" s="106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0"/>
      <c r="B27" s="111"/>
      <c r="C27" s="110"/>
      <c r="D27" s="110"/>
      <c r="E27" s="329" t="s">
        <v>19</v>
      </c>
      <c r="F27" s="329"/>
      <c r="G27" s="329"/>
      <c r="H27" s="329"/>
      <c r="I27" s="112"/>
      <c r="J27" s="110"/>
      <c r="K27" s="110"/>
      <c r="L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5"/>
      <c r="J28" s="31"/>
      <c r="K28" s="31"/>
      <c r="L28" s="106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4"/>
      <c r="E29" s="114"/>
      <c r="F29" s="114"/>
      <c r="G29" s="114"/>
      <c r="H29" s="114"/>
      <c r="I29" s="115"/>
      <c r="J29" s="114"/>
      <c r="K29" s="114"/>
      <c r="L29" s="106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105"/>
      <c r="J30" s="117">
        <f>ROUND(J79, 2)</f>
        <v>0</v>
      </c>
      <c r="K30" s="31"/>
      <c r="L30" s="106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4"/>
      <c r="E31" s="114"/>
      <c r="F31" s="114"/>
      <c r="G31" s="114"/>
      <c r="H31" s="114"/>
      <c r="I31" s="115"/>
      <c r="J31" s="114"/>
      <c r="K31" s="114"/>
      <c r="L31" s="106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9" t="s">
        <v>38</v>
      </c>
      <c r="J32" s="118" t="s">
        <v>40</v>
      </c>
      <c r="K32" s="31"/>
      <c r="L32" s="106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0" t="s">
        <v>41</v>
      </c>
      <c r="E33" s="104" t="s">
        <v>42</v>
      </c>
      <c r="F33" s="121">
        <f>ROUND((SUM(BE79:BE111)),  2)</f>
        <v>0</v>
      </c>
      <c r="G33" s="31"/>
      <c r="H33" s="31"/>
      <c r="I33" s="122">
        <v>0.21</v>
      </c>
      <c r="J33" s="121">
        <f>ROUND(((SUM(BE79:BE111))*I33),  2)</f>
        <v>0</v>
      </c>
      <c r="K33" s="31"/>
      <c r="L33" s="106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4" t="s">
        <v>43</v>
      </c>
      <c r="F34" s="121">
        <f>ROUND((SUM(BF79:BF111)),  2)</f>
        <v>0</v>
      </c>
      <c r="G34" s="31"/>
      <c r="H34" s="31"/>
      <c r="I34" s="122">
        <v>0.15</v>
      </c>
      <c r="J34" s="121">
        <f>ROUND(((SUM(BF79:BF111))*I34),  2)</f>
        <v>0</v>
      </c>
      <c r="K34" s="31"/>
      <c r="L34" s="106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44</v>
      </c>
      <c r="F35" s="121">
        <f>ROUND((SUM(BG79:BG111)),  2)</f>
        <v>0</v>
      </c>
      <c r="G35" s="31"/>
      <c r="H35" s="31"/>
      <c r="I35" s="122">
        <v>0.21</v>
      </c>
      <c r="J35" s="121">
        <f>0</f>
        <v>0</v>
      </c>
      <c r="K35" s="31"/>
      <c r="L35" s="106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4" t="s">
        <v>45</v>
      </c>
      <c r="F36" s="121">
        <f>ROUND((SUM(BH79:BH111)),  2)</f>
        <v>0</v>
      </c>
      <c r="G36" s="31"/>
      <c r="H36" s="31"/>
      <c r="I36" s="122">
        <v>0.15</v>
      </c>
      <c r="J36" s="121">
        <f>0</f>
        <v>0</v>
      </c>
      <c r="K36" s="31"/>
      <c r="L36" s="106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4" t="s">
        <v>46</v>
      </c>
      <c r="F37" s="121">
        <f>ROUND((SUM(BI79:BI111)),  2)</f>
        <v>0</v>
      </c>
      <c r="G37" s="31"/>
      <c r="H37" s="31"/>
      <c r="I37" s="122">
        <v>0</v>
      </c>
      <c r="J37" s="121">
        <f>0</f>
        <v>0</v>
      </c>
      <c r="K37" s="31"/>
      <c r="L37" s="106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05"/>
      <c r="J38" s="31"/>
      <c r="K38" s="31"/>
      <c r="L38" s="106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3"/>
      <c r="D39" s="124" t="s">
        <v>47</v>
      </c>
      <c r="E39" s="125"/>
      <c r="F39" s="125"/>
      <c r="G39" s="126" t="s">
        <v>48</v>
      </c>
      <c r="H39" s="127" t="s">
        <v>49</v>
      </c>
      <c r="I39" s="128"/>
      <c r="J39" s="129">
        <f>SUM(J30:J37)</f>
        <v>0</v>
      </c>
      <c r="K39" s="130"/>
      <c r="L39" s="106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106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106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118</v>
      </c>
      <c r="D45" s="33"/>
      <c r="E45" s="33"/>
      <c r="F45" s="33"/>
      <c r="G45" s="33"/>
      <c r="H45" s="33"/>
      <c r="I45" s="105"/>
      <c r="J45" s="33"/>
      <c r="K45" s="33"/>
      <c r="L45" s="106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105"/>
      <c r="J46" s="33"/>
      <c r="K46" s="33"/>
      <c r="L46" s="106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105"/>
      <c r="J47" s="33"/>
      <c r="K47" s="33"/>
      <c r="L47" s="106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30" t="str">
        <f>E7</f>
        <v>Oprava DŘT v úseku Pohled - Břeclav - Hodonín</v>
      </c>
      <c r="F48" s="331"/>
      <c r="G48" s="331"/>
      <c r="H48" s="331"/>
      <c r="I48" s="105"/>
      <c r="J48" s="33"/>
      <c r="K48" s="33"/>
      <c r="L48" s="106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116</v>
      </c>
      <c r="D49" s="33"/>
      <c r="E49" s="33"/>
      <c r="F49" s="33"/>
      <c r="G49" s="33"/>
      <c r="H49" s="33"/>
      <c r="I49" s="105"/>
      <c r="J49" s="33"/>
      <c r="K49" s="33"/>
      <c r="L49" s="106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03" t="str">
        <f>E9</f>
        <v>SO05 - TS 22kV Hodonín</v>
      </c>
      <c r="F50" s="332"/>
      <c r="G50" s="332"/>
      <c r="H50" s="332"/>
      <c r="I50" s="105"/>
      <c r="J50" s="33"/>
      <c r="K50" s="33"/>
      <c r="L50" s="106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105"/>
      <c r="J51" s="33"/>
      <c r="K51" s="33"/>
      <c r="L51" s="106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>Obvod OŘ Brno</v>
      </c>
      <c r="G52" s="33"/>
      <c r="H52" s="33"/>
      <c r="I52" s="108" t="s">
        <v>23</v>
      </c>
      <c r="J52" s="56" t="str">
        <f>IF(J12="","",J12)</f>
        <v>23. 10. 2019</v>
      </c>
      <c r="K52" s="33"/>
      <c r="L52" s="106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105"/>
      <c r="J53" s="33"/>
      <c r="K53" s="33"/>
      <c r="L53" s="106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3"/>
      <c r="E54" s="33"/>
      <c r="F54" s="24" t="str">
        <f>E15</f>
        <v>SŽDC, s.o., OŘ Brno</v>
      </c>
      <c r="G54" s="33"/>
      <c r="H54" s="33"/>
      <c r="I54" s="108" t="s">
        <v>31</v>
      </c>
      <c r="J54" s="29" t="str">
        <f>E21</f>
        <v xml:space="preserve"> </v>
      </c>
      <c r="K54" s="33"/>
      <c r="L54" s="106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29</v>
      </c>
      <c r="D55" s="33"/>
      <c r="E55" s="33"/>
      <c r="F55" s="24" t="str">
        <f>IF(E18="","",E18)</f>
        <v>Vyplň údaj</v>
      </c>
      <c r="G55" s="33"/>
      <c r="H55" s="33"/>
      <c r="I55" s="108" t="s">
        <v>34</v>
      </c>
      <c r="J55" s="29" t="str">
        <f>E24</f>
        <v xml:space="preserve"> </v>
      </c>
      <c r="K55" s="33"/>
      <c r="L55" s="106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105"/>
      <c r="J56" s="33"/>
      <c r="K56" s="33"/>
      <c r="L56" s="106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37" t="s">
        <v>119</v>
      </c>
      <c r="D57" s="138"/>
      <c r="E57" s="138"/>
      <c r="F57" s="138"/>
      <c r="G57" s="138"/>
      <c r="H57" s="138"/>
      <c r="I57" s="139"/>
      <c r="J57" s="140" t="s">
        <v>120</v>
      </c>
      <c r="K57" s="138"/>
      <c r="L57" s="106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105"/>
      <c r="J58" s="33"/>
      <c r="K58" s="33"/>
      <c r="L58" s="106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41" t="s">
        <v>69</v>
      </c>
      <c r="D59" s="33"/>
      <c r="E59" s="33"/>
      <c r="F59" s="33"/>
      <c r="G59" s="33"/>
      <c r="H59" s="33"/>
      <c r="I59" s="105"/>
      <c r="J59" s="74">
        <f>J79</f>
        <v>0</v>
      </c>
      <c r="K59" s="33"/>
      <c r="L59" s="106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121</v>
      </c>
    </row>
    <row r="60" spans="1:47" s="2" customFormat="1" ht="21.75" customHeight="1">
      <c r="A60" s="31"/>
      <c r="B60" s="32"/>
      <c r="C60" s="33"/>
      <c r="D60" s="33"/>
      <c r="E60" s="33"/>
      <c r="F60" s="33"/>
      <c r="G60" s="33"/>
      <c r="H60" s="33"/>
      <c r="I60" s="105"/>
      <c r="J60" s="33"/>
      <c r="K60" s="33"/>
      <c r="L60" s="106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6.95" customHeight="1">
      <c r="A61" s="31"/>
      <c r="B61" s="44"/>
      <c r="C61" s="45"/>
      <c r="D61" s="45"/>
      <c r="E61" s="45"/>
      <c r="F61" s="45"/>
      <c r="G61" s="45"/>
      <c r="H61" s="45"/>
      <c r="I61" s="133"/>
      <c r="J61" s="45"/>
      <c r="K61" s="45"/>
      <c r="L61" s="106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5" spans="1:65" s="2" customFormat="1" ht="6.95" customHeight="1">
      <c r="A65" s="31"/>
      <c r="B65" s="46"/>
      <c r="C65" s="47"/>
      <c r="D65" s="47"/>
      <c r="E65" s="47"/>
      <c r="F65" s="47"/>
      <c r="G65" s="47"/>
      <c r="H65" s="47"/>
      <c r="I65" s="136"/>
      <c r="J65" s="47"/>
      <c r="K65" s="47"/>
      <c r="L65" s="106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65" s="2" customFormat="1" ht="24.95" customHeight="1">
      <c r="A66" s="31"/>
      <c r="B66" s="32"/>
      <c r="C66" s="20" t="s">
        <v>122</v>
      </c>
      <c r="D66" s="33"/>
      <c r="E66" s="33"/>
      <c r="F66" s="33"/>
      <c r="G66" s="33"/>
      <c r="H66" s="33"/>
      <c r="I66" s="105"/>
      <c r="J66" s="33"/>
      <c r="K66" s="33"/>
      <c r="L66" s="106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5" s="2" customFormat="1" ht="6.95" customHeight="1">
      <c r="A67" s="31"/>
      <c r="B67" s="32"/>
      <c r="C67" s="33"/>
      <c r="D67" s="33"/>
      <c r="E67" s="33"/>
      <c r="F67" s="33"/>
      <c r="G67" s="33"/>
      <c r="H67" s="33"/>
      <c r="I67" s="105"/>
      <c r="J67" s="33"/>
      <c r="K67" s="33"/>
      <c r="L67" s="106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5" s="2" customFormat="1" ht="12" customHeight="1">
      <c r="A68" s="31"/>
      <c r="B68" s="32"/>
      <c r="C68" s="26" t="s">
        <v>16</v>
      </c>
      <c r="D68" s="33"/>
      <c r="E68" s="33"/>
      <c r="F68" s="33"/>
      <c r="G68" s="33"/>
      <c r="H68" s="33"/>
      <c r="I68" s="105"/>
      <c r="J68" s="33"/>
      <c r="K68" s="33"/>
      <c r="L68" s="106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5" s="2" customFormat="1" ht="16.5" customHeight="1">
      <c r="A69" s="31"/>
      <c r="B69" s="32"/>
      <c r="C69" s="33"/>
      <c r="D69" s="33"/>
      <c r="E69" s="330" t="str">
        <f>E7</f>
        <v>Oprava DŘT v úseku Pohled - Břeclav - Hodonín</v>
      </c>
      <c r="F69" s="331"/>
      <c r="G69" s="331"/>
      <c r="H69" s="331"/>
      <c r="I69" s="105"/>
      <c r="J69" s="33"/>
      <c r="K69" s="33"/>
      <c r="L69" s="106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5" s="2" customFormat="1" ht="12" customHeight="1">
      <c r="A70" s="31"/>
      <c r="B70" s="32"/>
      <c r="C70" s="26" t="s">
        <v>116</v>
      </c>
      <c r="D70" s="33"/>
      <c r="E70" s="33"/>
      <c r="F70" s="33"/>
      <c r="G70" s="33"/>
      <c r="H70" s="33"/>
      <c r="I70" s="105"/>
      <c r="J70" s="33"/>
      <c r="K70" s="33"/>
      <c r="L70" s="106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5" s="2" customFormat="1" ht="16.5" customHeight="1">
      <c r="A71" s="31"/>
      <c r="B71" s="32"/>
      <c r="C71" s="33"/>
      <c r="D71" s="33"/>
      <c r="E71" s="303" t="str">
        <f>E9</f>
        <v>SO05 - TS 22kV Hodonín</v>
      </c>
      <c r="F71" s="332"/>
      <c r="G71" s="332"/>
      <c r="H71" s="332"/>
      <c r="I71" s="105"/>
      <c r="J71" s="33"/>
      <c r="K71" s="33"/>
      <c r="L71" s="106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5" s="2" customFormat="1" ht="6.95" customHeight="1">
      <c r="A72" s="31"/>
      <c r="B72" s="32"/>
      <c r="C72" s="33"/>
      <c r="D72" s="33"/>
      <c r="E72" s="33"/>
      <c r="F72" s="33"/>
      <c r="G72" s="33"/>
      <c r="H72" s="33"/>
      <c r="I72" s="105"/>
      <c r="J72" s="33"/>
      <c r="K72" s="33"/>
      <c r="L72" s="106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5" s="2" customFormat="1" ht="12" customHeight="1">
      <c r="A73" s="31"/>
      <c r="B73" s="32"/>
      <c r="C73" s="26" t="s">
        <v>21</v>
      </c>
      <c r="D73" s="33"/>
      <c r="E73" s="33"/>
      <c r="F73" s="24" t="str">
        <f>F12</f>
        <v>Obvod OŘ Brno</v>
      </c>
      <c r="G73" s="33"/>
      <c r="H73" s="33"/>
      <c r="I73" s="108" t="s">
        <v>23</v>
      </c>
      <c r="J73" s="56" t="str">
        <f>IF(J12="","",J12)</f>
        <v>23. 10. 2019</v>
      </c>
      <c r="K73" s="33"/>
      <c r="L73" s="106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5" s="2" customFormat="1" ht="6.95" customHeight="1">
      <c r="A74" s="31"/>
      <c r="B74" s="32"/>
      <c r="C74" s="33"/>
      <c r="D74" s="33"/>
      <c r="E74" s="33"/>
      <c r="F74" s="33"/>
      <c r="G74" s="33"/>
      <c r="H74" s="33"/>
      <c r="I74" s="105"/>
      <c r="J74" s="33"/>
      <c r="K74" s="33"/>
      <c r="L74" s="106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5" s="2" customFormat="1" ht="15.2" customHeight="1">
      <c r="A75" s="31"/>
      <c r="B75" s="32"/>
      <c r="C75" s="26" t="s">
        <v>25</v>
      </c>
      <c r="D75" s="33"/>
      <c r="E75" s="33"/>
      <c r="F75" s="24" t="str">
        <f>E15</f>
        <v>SŽDC, s.o., OŘ Brno</v>
      </c>
      <c r="G75" s="33"/>
      <c r="H75" s="33"/>
      <c r="I75" s="108" t="s">
        <v>31</v>
      </c>
      <c r="J75" s="29" t="str">
        <f>E21</f>
        <v xml:space="preserve"> </v>
      </c>
      <c r="K75" s="33"/>
      <c r="L75" s="106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5" s="2" customFormat="1" ht="15.2" customHeight="1">
      <c r="A76" s="31"/>
      <c r="B76" s="32"/>
      <c r="C76" s="26" t="s">
        <v>29</v>
      </c>
      <c r="D76" s="33"/>
      <c r="E76" s="33"/>
      <c r="F76" s="24" t="str">
        <f>IF(E18="","",E18)</f>
        <v>Vyplň údaj</v>
      </c>
      <c r="G76" s="33"/>
      <c r="H76" s="33"/>
      <c r="I76" s="108" t="s">
        <v>34</v>
      </c>
      <c r="J76" s="29" t="str">
        <f>E24</f>
        <v xml:space="preserve"> </v>
      </c>
      <c r="K76" s="33"/>
      <c r="L76" s="106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5" s="2" customFormat="1" ht="10.35" customHeight="1">
      <c r="A77" s="31"/>
      <c r="B77" s="32"/>
      <c r="C77" s="33"/>
      <c r="D77" s="33"/>
      <c r="E77" s="33"/>
      <c r="F77" s="33"/>
      <c r="G77" s="33"/>
      <c r="H77" s="33"/>
      <c r="I77" s="105"/>
      <c r="J77" s="33"/>
      <c r="K77" s="33"/>
      <c r="L77" s="106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5" s="9" customFormat="1" ht="29.25" customHeight="1">
      <c r="A78" s="142"/>
      <c r="B78" s="143"/>
      <c r="C78" s="144" t="s">
        <v>123</v>
      </c>
      <c r="D78" s="145" t="s">
        <v>56</v>
      </c>
      <c r="E78" s="145" t="s">
        <v>52</v>
      </c>
      <c r="F78" s="145" t="s">
        <v>53</v>
      </c>
      <c r="G78" s="145" t="s">
        <v>124</v>
      </c>
      <c r="H78" s="145" t="s">
        <v>125</v>
      </c>
      <c r="I78" s="146" t="s">
        <v>126</v>
      </c>
      <c r="J78" s="145" t="s">
        <v>120</v>
      </c>
      <c r="K78" s="147" t="s">
        <v>127</v>
      </c>
      <c r="L78" s="148"/>
      <c r="M78" s="65" t="s">
        <v>19</v>
      </c>
      <c r="N78" s="66" t="s">
        <v>41</v>
      </c>
      <c r="O78" s="66" t="s">
        <v>128</v>
      </c>
      <c r="P78" s="66" t="s">
        <v>129</v>
      </c>
      <c r="Q78" s="66" t="s">
        <v>130</v>
      </c>
      <c r="R78" s="66" t="s">
        <v>131</v>
      </c>
      <c r="S78" s="66" t="s">
        <v>132</v>
      </c>
      <c r="T78" s="67" t="s">
        <v>133</v>
      </c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  <c r="AE78" s="142"/>
    </row>
    <row r="79" spans="1:65" s="2" customFormat="1" ht="22.9" customHeight="1">
      <c r="A79" s="31"/>
      <c r="B79" s="32"/>
      <c r="C79" s="72" t="s">
        <v>134</v>
      </c>
      <c r="D79" s="33"/>
      <c r="E79" s="33"/>
      <c r="F79" s="33"/>
      <c r="G79" s="33"/>
      <c r="H79" s="33"/>
      <c r="I79" s="105"/>
      <c r="J79" s="149">
        <f>BK79</f>
        <v>0</v>
      </c>
      <c r="K79" s="33"/>
      <c r="L79" s="36"/>
      <c r="M79" s="68"/>
      <c r="N79" s="150"/>
      <c r="O79" s="69"/>
      <c r="P79" s="151">
        <f>SUM(P80:P111)</f>
        <v>0</v>
      </c>
      <c r="Q79" s="69"/>
      <c r="R79" s="151">
        <f>SUM(R80:R111)</f>
        <v>0</v>
      </c>
      <c r="S79" s="69"/>
      <c r="T79" s="152">
        <f>SUM(T80:T111)</f>
        <v>0</v>
      </c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T79" s="14" t="s">
        <v>70</v>
      </c>
      <c r="AU79" s="14" t="s">
        <v>121</v>
      </c>
      <c r="BK79" s="153">
        <f>SUM(BK80:BK111)</f>
        <v>0</v>
      </c>
    </row>
    <row r="80" spans="1:65" s="2" customFormat="1" ht="24" customHeight="1">
      <c r="A80" s="31"/>
      <c r="B80" s="32"/>
      <c r="C80" s="154" t="s">
        <v>79</v>
      </c>
      <c r="D80" s="154" t="s">
        <v>135</v>
      </c>
      <c r="E80" s="155" t="s">
        <v>136</v>
      </c>
      <c r="F80" s="156" t="s">
        <v>137</v>
      </c>
      <c r="G80" s="157" t="s">
        <v>138</v>
      </c>
      <c r="H80" s="158">
        <v>1</v>
      </c>
      <c r="I80" s="159"/>
      <c r="J80" s="160">
        <f t="shared" ref="J80:J111" si="0">ROUND(I80*H80,2)</f>
        <v>0</v>
      </c>
      <c r="K80" s="156" t="s">
        <v>139</v>
      </c>
      <c r="L80" s="161"/>
      <c r="M80" s="162" t="s">
        <v>19</v>
      </c>
      <c r="N80" s="163" t="s">
        <v>42</v>
      </c>
      <c r="O80" s="61"/>
      <c r="P80" s="164">
        <f t="shared" ref="P80:P111" si="1">O80*H80</f>
        <v>0</v>
      </c>
      <c r="Q80" s="164">
        <v>0</v>
      </c>
      <c r="R80" s="164">
        <f t="shared" ref="R80:R111" si="2">Q80*H80</f>
        <v>0</v>
      </c>
      <c r="S80" s="164">
        <v>0</v>
      </c>
      <c r="T80" s="165">
        <f t="shared" ref="T80:T111" si="3">S80*H80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R80" s="166" t="s">
        <v>140</v>
      </c>
      <c r="AT80" s="166" t="s">
        <v>135</v>
      </c>
      <c r="AU80" s="166" t="s">
        <v>71</v>
      </c>
      <c r="AY80" s="14" t="s">
        <v>141</v>
      </c>
      <c r="BE80" s="167">
        <f t="shared" ref="BE80:BE111" si="4">IF(N80="základní",J80,0)</f>
        <v>0</v>
      </c>
      <c r="BF80" s="167">
        <f t="shared" ref="BF80:BF111" si="5">IF(N80="snížená",J80,0)</f>
        <v>0</v>
      </c>
      <c r="BG80" s="167">
        <f t="shared" ref="BG80:BG111" si="6">IF(N80="zákl. přenesená",J80,0)</f>
        <v>0</v>
      </c>
      <c r="BH80" s="167">
        <f t="shared" ref="BH80:BH111" si="7">IF(N80="sníž. přenesená",J80,0)</f>
        <v>0</v>
      </c>
      <c r="BI80" s="167">
        <f t="shared" ref="BI80:BI111" si="8">IF(N80="nulová",J80,0)</f>
        <v>0</v>
      </c>
      <c r="BJ80" s="14" t="s">
        <v>79</v>
      </c>
      <c r="BK80" s="167">
        <f t="shared" ref="BK80:BK111" si="9">ROUND(I80*H80,2)</f>
        <v>0</v>
      </c>
      <c r="BL80" s="14" t="s">
        <v>142</v>
      </c>
      <c r="BM80" s="166" t="s">
        <v>436</v>
      </c>
    </row>
    <row r="81" spans="1:65" s="2" customFormat="1" ht="24" customHeight="1">
      <c r="A81" s="31"/>
      <c r="B81" s="32"/>
      <c r="C81" s="154" t="s">
        <v>81</v>
      </c>
      <c r="D81" s="154" t="s">
        <v>135</v>
      </c>
      <c r="E81" s="155" t="s">
        <v>144</v>
      </c>
      <c r="F81" s="156" t="s">
        <v>145</v>
      </c>
      <c r="G81" s="157" t="s">
        <v>138</v>
      </c>
      <c r="H81" s="158">
        <v>1</v>
      </c>
      <c r="I81" s="159"/>
      <c r="J81" s="160">
        <f t="shared" si="0"/>
        <v>0</v>
      </c>
      <c r="K81" s="156" t="s">
        <v>139</v>
      </c>
      <c r="L81" s="161"/>
      <c r="M81" s="162" t="s">
        <v>19</v>
      </c>
      <c r="N81" s="163" t="s">
        <v>42</v>
      </c>
      <c r="O81" s="61"/>
      <c r="P81" s="164">
        <f t="shared" si="1"/>
        <v>0</v>
      </c>
      <c r="Q81" s="164">
        <v>0</v>
      </c>
      <c r="R81" s="164">
        <f t="shared" si="2"/>
        <v>0</v>
      </c>
      <c r="S81" s="164">
        <v>0</v>
      </c>
      <c r="T81" s="165">
        <f t="shared" si="3"/>
        <v>0</v>
      </c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R81" s="166" t="s">
        <v>140</v>
      </c>
      <c r="AT81" s="166" t="s">
        <v>135</v>
      </c>
      <c r="AU81" s="166" t="s">
        <v>71</v>
      </c>
      <c r="AY81" s="14" t="s">
        <v>141</v>
      </c>
      <c r="BE81" s="167">
        <f t="shared" si="4"/>
        <v>0</v>
      </c>
      <c r="BF81" s="167">
        <f t="shared" si="5"/>
        <v>0</v>
      </c>
      <c r="BG81" s="167">
        <f t="shared" si="6"/>
        <v>0</v>
      </c>
      <c r="BH81" s="167">
        <f t="shared" si="7"/>
        <v>0</v>
      </c>
      <c r="BI81" s="167">
        <f t="shared" si="8"/>
        <v>0</v>
      </c>
      <c r="BJ81" s="14" t="s">
        <v>79</v>
      </c>
      <c r="BK81" s="167">
        <f t="shared" si="9"/>
        <v>0</v>
      </c>
      <c r="BL81" s="14" t="s">
        <v>142</v>
      </c>
      <c r="BM81" s="166" t="s">
        <v>437</v>
      </c>
    </row>
    <row r="82" spans="1:65" s="2" customFormat="1" ht="24" customHeight="1">
      <c r="A82" s="31"/>
      <c r="B82" s="32"/>
      <c r="C82" s="154" t="s">
        <v>147</v>
      </c>
      <c r="D82" s="154" t="s">
        <v>135</v>
      </c>
      <c r="E82" s="155" t="s">
        <v>151</v>
      </c>
      <c r="F82" s="156" t="s">
        <v>152</v>
      </c>
      <c r="G82" s="157" t="s">
        <v>138</v>
      </c>
      <c r="H82" s="158">
        <v>1</v>
      </c>
      <c r="I82" s="159"/>
      <c r="J82" s="160">
        <f t="shared" si="0"/>
        <v>0</v>
      </c>
      <c r="K82" s="156" t="s">
        <v>139</v>
      </c>
      <c r="L82" s="161"/>
      <c r="M82" s="162" t="s">
        <v>19</v>
      </c>
      <c r="N82" s="163" t="s">
        <v>42</v>
      </c>
      <c r="O82" s="61"/>
      <c r="P82" s="164">
        <f t="shared" si="1"/>
        <v>0</v>
      </c>
      <c r="Q82" s="164">
        <v>0</v>
      </c>
      <c r="R82" s="164">
        <f t="shared" si="2"/>
        <v>0</v>
      </c>
      <c r="S82" s="164">
        <v>0</v>
      </c>
      <c r="T82" s="165">
        <f t="shared" si="3"/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66" t="s">
        <v>140</v>
      </c>
      <c r="AT82" s="166" t="s">
        <v>135</v>
      </c>
      <c r="AU82" s="166" t="s">
        <v>71</v>
      </c>
      <c r="AY82" s="14" t="s">
        <v>141</v>
      </c>
      <c r="BE82" s="167">
        <f t="shared" si="4"/>
        <v>0</v>
      </c>
      <c r="BF82" s="167">
        <f t="shared" si="5"/>
        <v>0</v>
      </c>
      <c r="BG82" s="167">
        <f t="shared" si="6"/>
        <v>0</v>
      </c>
      <c r="BH82" s="167">
        <f t="shared" si="7"/>
        <v>0</v>
      </c>
      <c r="BI82" s="167">
        <f t="shared" si="8"/>
        <v>0</v>
      </c>
      <c r="BJ82" s="14" t="s">
        <v>79</v>
      </c>
      <c r="BK82" s="167">
        <f t="shared" si="9"/>
        <v>0</v>
      </c>
      <c r="BL82" s="14" t="s">
        <v>142</v>
      </c>
      <c r="BM82" s="166" t="s">
        <v>438</v>
      </c>
    </row>
    <row r="83" spans="1:65" s="2" customFormat="1" ht="24" customHeight="1">
      <c r="A83" s="31"/>
      <c r="B83" s="32"/>
      <c r="C83" s="154" t="s">
        <v>142</v>
      </c>
      <c r="D83" s="154" t="s">
        <v>135</v>
      </c>
      <c r="E83" s="155" t="s">
        <v>155</v>
      </c>
      <c r="F83" s="156" t="s">
        <v>156</v>
      </c>
      <c r="G83" s="157" t="s">
        <v>138</v>
      </c>
      <c r="H83" s="158">
        <v>1</v>
      </c>
      <c r="I83" s="159"/>
      <c r="J83" s="160">
        <f t="shared" si="0"/>
        <v>0</v>
      </c>
      <c r="K83" s="156" t="s">
        <v>139</v>
      </c>
      <c r="L83" s="161"/>
      <c r="M83" s="162" t="s">
        <v>19</v>
      </c>
      <c r="N83" s="163" t="s">
        <v>42</v>
      </c>
      <c r="O83" s="61"/>
      <c r="P83" s="164">
        <f t="shared" si="1"/>
        <v>0</v>
      </c>
      <c r="Q83" s="164">
        <v>0</v>
      </c>
      <c r="R83" s="164">
        <f t="shared" si="2"/>
        <v>0</v>
      </c>
      <c r="S83" s="164">
        <v>0</v>
      </c>
      <c r="T83" s="165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66" t="s">
        <v>140</v>
      </c>
      <c r="AT83" s="166" t="s">
        <v>135</v>
      </c>
      <c r="AU83" s="166" t="s">
        <v>71</v>
      </c>
      <c r="AY83" s="14" t="s">
        <v>141</v>
      </c>
      <c r="BE83" s="167">
        <f t="shared" si="4"/>
        <v>0</v>
      </c>
      <c r="BF83" s="167">
        <f t="shared" si="5"/>
        <v>0</v>
      </c>
      <c r="BG83" s="167">
        <f t="shared" si="6"/>
        <v>0</v>
      </c>
      <c r="BH83" s="167">
        <f t="shared" si="7"/>
        <v>0</v>
      </c>
      <c r="BI83" s="167">
        <f t="shared" si="8"/>
        <v>0</v>
      </c>
      <c r="BJ83" s="14" t="s">
        <v>79</v>
      </c>
      <c r="BK83" s="167">
        <f t="shared" si="9"/>
        <v>0</v>
      </c>
      <c r="BL83" s="14" t="s">
        <v>142</v>
      </c>
      <c r="BM83" s="166" t="s">
        <v>439</v>
      </c>
    </row>
    <row r="84" spans="1:65" s="2" customFormat="1" ht="24" customHeight="1">
      <c r="A84" s="31"/>
      <c r="B84" s="32"/>
      <c r="C84" s="154" t="s">
        <v>154</v>
      </c>
      <c r="D84" s="154" t="s">
        <v>135</v>
      </c>
      <c r="E84" s="155" t="s">
        <v>159</v>
      </c>
      <c r="F84" s="156" t="s">
        <v>160</v>
      </c>
      <c r="G84" s="157" t="s">
        <v>138</v>
      </c>
      <c r="H84" s="158">
        <v>2</v>
      </c>
      <c r="I84" s="159"/>
      <c r="J84" s="160">
        <f t="shared" si="0"/>
        <v>0</v>
      </c>
      <c r="K84" s="156" t="s">
        <v>139</v>
      </c>
      <c r="L84" s="161"/>
      <c r="M84" s="162" t="s">
        <v>19</v>
      </c>
      <c r="N84" s="163" t="s">
        <v>42</v>
      </c>
      <c r="O84" s="61"/>
      <c r="P84" s="164">
        <f t="shared" si="1"/>
        <v>0</v>
      </c>
      <c r="Q84" s="164">
        <v>0</v>
      </c>
      <c r="R84" s="164">
        <f t="shared" si="2"/>
        <v>0</v>
      </c>
      <c r="S84" s="164">
        <v>0</v>
      </c>
      <c r="T84" s="165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66" t="s">
        <v>140</v>
      </c>
      <c r="AT84" s="166" t="s">
        <v>135</v>
      </c>
      <c r="AU84" s="166" t="s">
        <v>71</v>
      </c>
      <c r="AY84" s="14" t="s">
        <v>141</v>
      </c>
      <c r="BE84" s="167">
        <f t="shared" si="4"/>
        <v>0</v>
      </c>
      <c r="BF84" s="167">
        <f t="shared" si="5"/>
        <v>0</v>
      </c>
      <c r="BG84" s="167">
        <f t="shared" si="6"/>
        <v>0</v>
      </c>
      <c r="BH84" s="167">
        <f t="shared" si="7"/>
        <v>0</v>
      </c>
      <c r="BI84" s="167">
        <f t="shared" si="8"/>
        <v>0</v>
      </c>
      <c r="BJ84" s="14" t="s">
        <v>79</v>
      </c>
      <c r="BK84" s="167">
        <f t="shared" si="9"/>
        <v>0</v>
      </c>
      <c r="BL84" s="14" t="s">
        <v>142</v>
      </c>
      <c r="BM84" s="166" t="s">
        <v>440</v>
      </c>
    </row>
    <row r="85" spans="1:65" s="2" customFormat="1" ht="24" customHeight="1">
      <c r="A85" s="31"/>
      <c r="B85" s="32"/>
      <c r="C85" s="154" t="s">
        <v>158</v>
      </c>
      <c r="D85" s="154" t="s">
        <v>135</v>
      </c>
      <c r="E85" s="155" t="s">
        <v>163</v>
      </c>
      <c r="F85" s="156" t="s">
        <v>164</v>
      </c>
      <c r="G85" s="157" t="s">
        <v>138</v>
      </c>
      <c r="H85" s="158">
        <v>4</v>
      </c>
      <c r="I85" s="159"/>
      <c r="J85" s="160">
        <f t="shared" si="0"/>
        <v>0</v>
      </c>
      <c r="K85" s="156" t="s">
        <v>139</v>
      </c>
      <c r="L85" s="161"/>
      <c r="M85" s="162" t="s">
        <v>19</v>
      </c>
      <c r="N85" s="163" t="s">
        <v>42</v>
      </c>
      <c r="O85" s="61"/>
      <c r="P85" s="164">
        <f t="shared" si="1"/>
        <v>0</v>
      </c>
      <c r="Q85" s="164">
        <v>0</v>
      </c>
      <c r="R85" s="164">
        <f t="shared" si="2"/>
        <v>0</v>
      </c>
      <c r="S85" s="164">
        <v>0</v>
      </c>
      <c r="T85" s="165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66" t="s">
        <v>140</v>
      </c>
      <c r="AT85" s="166" t="s">
        <v>135</v>
      </c>
      <c r="AU85" s="166" t="s">
        <v>71</v>
      </c>
      <c r="AY85" s="14" t="s">
        <v>141</v>
      </c>
      <c r="BE85" s="167">
        <f t="shared" si="4"/>
        <v>0</v>
      </c>
      <c r="BF85" s="167">
        <f t="shared" si="5"/>
        <v>0</v>
      </c>
      <c r="BG85" s="167">
        <f t="shared" si="6"/>
        <v>0</v>
      </c>
      <c r="BH85" s="167">
        <f t="shared" si="7"/>
        <v>0</v>
      </c>
      <c r="BI85" s="167">
        <f t="shared" si="8"/>
        <v>0</v>
      </c>
      <c r="BJ85" s="14" t="s">
        <v>79</v>
      </c>
      <c r="BK85" s="167">
        <f t="shared" si="9"/>
        <v>0</v>
      </c>
      <c r="BL85" s="14" t="s">
        <v>142</v>
      </c>
      <c r="BM85" s="166" t="s">
        <v>441</v>
      </c>
    </row>
    <row r="86" spans="1:65" s="2" customFormat="1" ht="24" customHeight="1">
      <c r="A86" s="31"/>
      <c r="B86" s="32"/>
      <c r="C86" s="154" t="s">
        <v>162</v>
      </c>
      <c r="D86" s="154" t="s">
        <v>135</v>
      </c>
      <c r="E86" s="155" t="s">
        <v>442</v>
      </c>
      <c r="F86" s="156" t="s">
        <v>443</v>
      </c>
      <c r="G86" s="157" t="s">
        <v>138</v>
      </c>
      <c r="H86" s="158">
        <v>1</v>
      </c>
      <c r="I86" s="159"/>
      <c r="J86" s="160">
        <f t="shared" si="0"/>
        <v>0</v>
      </c>
      <c r="K86" s="156" t="s">
        <v>139</v>
      </c>
      <c r="L86" s="161"/>
      <c r="M86" s="162" t="s">
        <v>19</v>
      </c>
      <c r="N86" s="163" t="s">
        <v>42</v>
      </c>
      <c r="O86" s="61"/>
      <c r="P86" s="164">
        <f t="shared" si="1"/>
        <v>0</v>
      </c>
      <c r="Q86" s="164">
        <v>0</v>
      </c>
      <c r="R86" s="164">
        <f t="shared" si="2"/>
        <v>0</v>
      </c>
      <c r="S86" s="164">
        <v>0</v>
      </c>
      <c r="T86" s="165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66" t="s">
        <v>140</v>
      </c>
      <c r="AT86" s="166" t="s">
        <v>135</v>
      </c>
      <c r="AU86" s="166" t="s">
        <v>71</v>
      </c>
      <c r="AY86" s="14" t="s">
        <v>141</v>
      </c>
      <c r="BE86" s="167">
        <f t="shared" si="4"/>
        <v>0</v>
      </c>
      <c r="BF86" s="167">
        <f t="shared" si="5"/>
        <v>0</v>
      </c>
      <c r="BG86" s="167">
        <f t="shared" si="6"/>
        <v>0</v>
      </c>
      <c r="BH86" s="167">
        <f t="shared" si="7"/>
        <v>0</v>
      </c>
      <c r="BI86" s="167">
        <f t="shared" si="8"/>
        <v>0</v>
      </c>
      <c r="BJ86" s="14" t="s">
        <v>79</v>
      </c>
      <c r="BK86" s="167">
        <f t="shared" si="9"/>
        <v>0</v>
      </c>
      <c r="BL86" s="14" t="s">
        <v>142</v>
      </c>
      <c r="BM86" s="166" t="s">
        <v>444</v>
      </c>
    </row>
    <row r="87" spans="1:65" s="2" customFormat="1" ht="24" customHeight="1">
      <c r="A87" s="31"/>
      <c r="B87" s="32"/>
      <c r="C87" s="154" t="s">
        <v>140</v>
      </c>
      <c r="D87" s="154" t="s">
        <v>135</v>
      </c>
      <c r="E87" s="155" t="s">
        <v>174</v>
      </c>
      <c r="F87" s="156" t="s">
        <v>175</v>
      </c>
      <c r="G87" s="157" t="s">
        <v>138</v>
      </c>
      <c r="H87" s="158">
        <v>1</v>
      </c>
      <c r="I87" s="159"/>
      <c r="J87" s="160">
        <f t="shared" si="0"/>
        <v>0</v>
      </c>
      <c r="K87" s="156" t="s">
        <v>139</v>
      </c>
      <c r="L87" s="161"/>
      <c r="M87" s="162" t="s">
        <v>19</v>
      </c>
      <c r="N87" s="163" t="s">
        <v>42</v>
      </c>
      <c r="O87" s="61"/>
      <c r="P87" s="164">
        <f t="shared" si="1"/>
        <v>0</v>
      </c>
      <c r="Q87" s="164">
        <v>0</v>
      </c>
      <c r="R87" s="164">
        <f t="shared" si="2"/>
        <v>0</v>
      </c>
      <c r="S87" s="164">
        <v>0</v>
      </c>
      <c r="T87" s="165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66" t="s">
        <v>140</v>
      </c>
      <c r="AT87" s="166" t="s">
        <v>135</v>
      </c>
      <c r="AU87" s="166" t="s">
        <v>71</v>
      </c>
      <c r="AY87" s="14" t="s">
        <v>141</v>
      </c>
      <c r="BE87" s="167">
        <f t="shared" si="4"/>
        <v>0</v>
      </c>
      <c r="BF87" s="167">
        <f t="shared" si="5"/>
        <v>0</v>
      </c>
      <c r="BG87" s="167">
        <f t="shared" si="6"/>
        <v>0</v>
      </c>
      <c r="BH87" s="167">
        <f t="shared" si="7"/>
        <v>0</v>
      </c>
      <c r="BI87" s="167">
        <f t="shared" si="8"/>
        <v>0</v>
      </c>
      <c r="BJ87" s="14" t="s">
        <v>79</v>
      </c>
      <c r="BK87" s="167">
        <f t="shared" si="9"/>
        <v>0</v>
      </c>
      <c r="BL87" s="14" t="s">
        <v>142</v>
      </c>
      <c r="BM87" s="166" t="s">
        <v>445</v>
      </c>
    </row>
    <row r="88" spans="1:65" s="2" customFormat="1" ht="24" customHeight="1">
      <c r="A88" s="31"/>
      <c r="B88" s="32"/>
      <c r="C88" s="154" t="s">
        <v>169</v>
      </c>
      <c r="D88" s="154" t="s">
        <v>135</v>
      </c>
      <c r="E88" s="155" t="s">
        <v>178</v>
      </c>
      <c r="F88" s="156" t="s">
        <v>179</v>
      </c>
      <c r="G88" s="157" t="s">
        <v>138</v>
      </c>
      <c r="H88" s="158">
        <v>1</v>
      </c>
      <c r="I88" s="159"/>
      <c r="J88" s="160">
        <f t="shared" si="0"/>
        <v>0</v>
      </c>
      <c r="K88" s="156" t="s">
        <v>139</v>
      </c>
      <c r="L88" s="161"/>
      <c r="M88" s="162" t="s">
        <v>19</v>
      </c>
      <c r="N88" s="163" t="s">
        <v>42</v>
      </c>
      <c r="O88" s="61"/>
      <c r="P88" s="164">
        <f t="shared" si="1"/>
        <v>0</v>
      </c>
      <c r="Q88" s="164">
        <v>0</v>
      </c>
      <c r="R88" s="164">
        <f t="shared" si="2"/>
        <v>0</v>
      </c>
      <c r="S88" s="164">
        <v>0</v>
      </c>
      <c r="T88" s="165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66" t="s">
        <v>140</v>
      </c>
      <c r="AT88" s="166" t="s">
        <v>135</v>
      </c>
      <c r="AU88" s="166" t="s">
        <v>71</v>
      </c>
      <c r="AY88" s="14" t="s">
        <v>141</v>
      </c>
      <c r="BE88" s="167">
        <f t="shared" si="4"/>
        <v>0</v>
      </c>
      <c r="BF88" s="167">
        <f t="shared" si="5"/>
        <v>0</v>
      </c>
      <c r="BG88" s="167">
        <f t="shared" si="6"/>
        <v>0</v>
      </c>
      <c r="BH88" s="167">
        <f t="shared" si="7"/>
        <v>0</v>
      </c>
      <c r="BI88" s="167">
        <f t="shared" si="8"/>
        <v>0</v>
      </c>
      <c r="BJ88" s="14" t="s">
        <v>79</v>
      </c>
      <c r="BK88" s="167">
        <f t="shared" si="9"/>
        <v>0</v>
      </c>
      <c r="BL88" s="14" t="s">
        <v>142</v>
      </c>
      <c r="BM88" s="166" t="s">
        <v>446</v>
      </c>
    </row>
    <row r="89" spans="1:65" s="2" customFormat="1" ht="36" customHeight="1">
      <c r="A89" s="31"/>
      <c r="B89" s="32"/>
      <c r="C89" s="154" t="s">
        <v>173</v>
      </c>
      <c r="D89" s="154" t="s">
        <v>135</v>
      </c>
      <c r="E89" s="155" t="s">
        <v>447</v>
      </c>
      <c r="F89" s="156" t="s">
        <v>448</v>
      </c>
      <c r="G89" s="157" t="s">
        <v>138</v>
      </c>
      <c r="H89" s="158">
        <v>2</v>
      </c>
      <c r="I89" s="159"/>
      <c r="J89" s="160">
        <f t="shared" si="0"/>
        <v>0</v>
      </c>
      <c r="K89" s="156" t="s">
        <v>139</v>
      </c>
      <c r="L89" s="161"/>
      <c r="M89" s="162" t="s">
        <v>19</v>
      </c>
      <c r="N89" s="163" t="s">
        <v>42</v>
      </c>
      <c r="O89" s="61"/>
      <c r="P89" s="164">
        <f t="shared" si="1"/>
        <v>0</v>
      </c>
      <c r="Q89" s="164">
        <v>0</v>
      </c>
      <c r="R89" s="164">
        <f t="shared" si="2"/>
        <v>0</v>
      </c>
      <c r="S89" s="164">
        <v>0</v>
      </c>
      <c r="T89" s="165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66" t="s">
        <v>140</v>
      </c>
      <c r="AT89" s="166" t="s">
        <v>135</v>
      </c>
      <c r="AU89" s="166" t="s">
        <v>71</v>
      </c>
      <c r="AY89" s="14" t="s">
        <v>141</v>
      </c>
      <c r="BE89" s="167">
        <f t="shared" si="4"/>
        <v>0</v>
      </c>
      <c r="BF89" s="167">
        <f t="shared" si="5"/>
        <v>0</v>
      </c>
      <c r="BG89" s="167">
        <f t="shared" si="6"/>
        <v>0</v>
      </c>
      <c r="BH89" s="167">
        <f t="shared" si="7"/>
        <v>0</v>
      </c>
      <c r="BI89" s="167">
        <f t="shared" si="8"/>
        <v>0</v>
      </c>
      <c r="BJ89" s="14" t="s">
        <v>79</v>
      </c>
      <c r="BK89" s="167">
        <f t="shared" si="9"/>
        <v>0</v>
      </c>
      <c r="BL89" s="14" t="s">
        <v>142</v>
      </c>
      <c r="BM89" s="166" t="s">
        <v>449</v>
      </c>
    </row>
    <row r="90" spans="1:65" s="2" customFormat="1" ht="24" customHeight="1">
      <c r="A90" s="31"/>
      <c r="B90" s="32"/>
      <c r="C90" s="154" t="s">
        <v>177</v>
      </c>
      <c r="D90" s="154" t="s">
        <v>135</v>
      </c>
      <c r="E90" s="155" t="s">
        <v>214</v>
      </c>
      <c r="F90" s="156" t="s">
        <v>215</v>
      </c>
      <c r="G90" s="157" t="s">
        <v>138</v>
      </c>
      <c r="H90" s="158">
        <v>2</v>
      </c>
      <c r="I90" s="159"/>
      <c r="J90" s="160">
        <f t="shared" si="0"/>
        <v>0</v>
      </c>
      <c r="K90" s="156" t="s">
        <v>139</v>
      </c>
      <c r="L90" s="161"/>
      <c r="M90" s="162" t="s">
        <v>19</v>
      </c>
      <c r="N90" s="163" t="s">
        <v>42</v>
      </c>
      <c r="O90" s="61"/>
      <c r="P90" s="164">
        <f t="shared" si="1"/>
        <v>0</v>
      </c>
      <c r="Q90" s="164">
        <v>0</v>
      </c>
      <c r="R90" s="164">
        <f t="shared" si="2"/>
        <v>0</v>
      </c>
      <c r="S90" s="164">
        <v>0</v>
      </c>
      <c r="T90" s="165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66" t="s">
        <v>140</v>
      </c>
      <c r="AT90" s="166" t="s">
        <v>135</v>
      </c>
      <c r="AU90" s="166" t="s">
        <v>71</v>
      </c>
      <c r="AY90" s="14" t="s">
        <v>141</v>
      </c>
      <c r="BE90" s="167">
        <f t="shared" si="4"/>
        <v>0</v>
      </c>
      <c r="BF90" s="167">
        <f t="shared" si="5"/>
        <v>0</v>
      </c>
      <c r="BG90" s="167">
        <f t="shared" si="6"/>
        <v>0</v>
      </c>
      <c r="BH90" s="167">
        <f t="shared" si="7"/>
        <v>0</v>
      </c>
      <c r="BI90" s="167">
        <f t="shared" si="8"/>
        <v>0</v>
      </c>
      <c r="BJ90" s="14" t="s">
        <v>79</v>
      </c>
      <c r="BK90" s="167">
        <f t="shared" si="9"/>
        <v>0</v>
      </c>
      <c r="BL90" s="14" t="s">
        <v>142</v>
      </c>
      <c r="BM90" s="166" t="s">
        <v>450</v>
      </c>
    </row>
    <row r="91" spans="1:65" s="2" customFormat="1" ht="24" customHeight="1">
      <c r="A91" s="31"/>
      <c r="B91" s="32"/>
      <c r="C91" s="154" t="s">
        <v>181</v>
      </c>
      <c r="D91" s="154" t="s">
        <v>135</v>
      </c>
      <c r="E91" s="155" t="s">
        <v>451</v>
      </c>
      <c r="F91" s="156" t="s">
        <v>452</v>
      </c>
      <c r="G91" s="157" t="s">
        <v>138</v>
      </c>
      <c r="H91" s="158">
        <v>2</v>
      </c>
      <c r="I91" s="159"/>
      <c r="J91" s="160">
        <f t="shared" si="0"/>
        <v>0</v>
      </c>
      <c r="K91" s="156" t="s">
        <v>139</v>
      </c>
      <c r="L91" s="161"/>
      <c r="M91" s="162" t="s">
        <v>19</v>
      </c>
      <c r="N91" s="163" t="s">
        <v>42</v>
      </c>
      <c r="O91" s="61"/>
      <c r="P91" s="164">
        <f t="shared" si="1"/>
        <v>0</v>
      </c>
      <c r="Q91" s="164">
        <v>0</v>
      </c>
      <c r="R91" s="164">
        <f t="shared" si="2"/>
        <v>0</v>
      </c>
      <c r="S91" s="164">
        <v>0</v>
      </c>
      <c r="T91" s="165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66" t="s">
        <v>140</v>
      </c>
      <c r="AT91" s="166" t="s">
        <v>135</v>
      </c>
      <c r="AU91" s="166" t="s">
        <v>71</v>
      </c>
      <c r="AY91" s="14" t="s">
        <v>141</v>
      </c>
      <c r="BE91" s="167">
        <f t="shared" si="4"/>
        <v>0</v>
      </c>
      <c r="BF91" s="167">
        <f t="shared" si="5"/>
        <v>0</v>
      </c>
      <c r="BG91" s="167">
        <f t="shared" si="6"/>
        <v>0</v>
      </c>
      <c r="BH91" s="167">
        <f t="shared" si="7"/>
        <v>0</v>
      </c>
      <c r="BI91" s="167">
        <f t="shared" si="8"/>
        <v>0</v>
      </c>
      <c r="BJ91" s="14" t="s">
        <v>79</v>
      </c>
      <c r="BK91" s="167">
        <f t="shared" si="9"/>
        <v>0</v>
      </c>
      <c r="BL91" s="14" t="s">
        <v>142</v>
      </c>
      <c r="BM91" s="166" t="s">
        <v>453</v>
      </c>
    </row>
    <row r="92" spans="1:65" s="2" customFormat="1" ht="24" customHeight="1">
      <c r="A92" s="31"/>
      <c r="B92" s="32"/>
      <c r="C92" s="168" t="s">
        <v>185</v>
      </c>
      <c r="D92" s="168" t="s">
        <v>191</v>
      </c>
      <c r="E92" s="169" t="s">
        <v>317</v>
      </c>
      <c r="F92" s="170" t="s">
        <v>318</v>
      </c>
      <c r="G92" s="171" t="s">
        <v>188</v>
      </c>
      <c r="H92" s="172">
        <v>20</v>
      </c>
      <c r="I92" s="173"/>
      <c r="J92" s="174">
        <f t="shared" si="0"/>
        <v>0</v>
      </c>
      <c r="K92" s="170" t="s">
        <v>139</v>
      </c>
      <c r="L92" s="36"/>
      <c r="M92" s="175" t="s">
        <v>19</v>
      </c>
      <c r="N92" s="176" t="s">
        <v>42</v>
      </c>
      <c r="O92" s="61"/>
      <c r="P92" s="164">
        <f t="shared" si="1"/>
        <v>0</v>
      </c>
      <c r="Q92" s="164">
        <v>0</v>
      </c>
      <c r="R92" s="164">
        <f t="shared" si="2"/>
        <v>0</v>
      </c>
      <c r="S92" s="164">
        <v>0</v>
      </c>
      <c r="T92" s="165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66" t="s">
        <v>142</v>
      </c>
      <c r="AT92" s="166" t="s">
        <v>191</v>
      </c>
      <c r="AU92" s="166" t="s">
        <v>71</v>
      </c>
      <c r="AY92" s="14" t="s">
        <v>141</v>
      </c>
      <c r="BE92" s="167">
        <f t="shared" si="4"/>
        <v>0</v>
      </c>
      <c r="BF92" s="167">
        <f t="shared" si="5"/>
        <v>0</v>
      </c>
      <c r="BG92" s="167">
        <f t="shared" si="6"/>
        <v>0</v>
      </c>
      <c r="BH92" s="167">
        <f t="shared" si="7"/>
        <v>0</v>
      </c>
      <c r="BI92" s="167">
        <f t="shared" si="8"/>
        <v>0</v>
      </c>
      <c r="BJ92" s="14" t="s">
        <v>79</v>
      </c>
      <c r="BK92" s="167">
        <f t="shared" si="9"/>
        <v>0</v>
      </c>
      <c r="BL92" s="14" t="s">
        <v>142</v>
      </c>
      <c r="BM92" s="166" t="s">
        <v>454</v>
      </c>
    </row>
    <row r="93" spans="1:65" s="2" customFormat="1" ht="24" customHeight="1">
      <c r="A93" s="31"/>
      <c r="B93" s="32"/>
      <c r="C93" s="154" t="s">
        <v>190</v>
      </c>
      <c r="D93" s="154" t="s">
        <v>135</v>
      </c>
      <c r="E93" s="155" t="s">
        <v>455</v>
      </c>
      <c r="F93" s="156" t="s">
        <v>321</v>
      </c>
      <c r="G93" s="157" t="s">
        <v>188</v>
      </c>
      <c r="H93" s="158">
        <v>20</v>
      </c>
      <c r="I93" s="159"/>
      <c r="J93" s="160">
        <f t="shared" si="0"/>
        <v>0</v>
      </c>
      <c r="K93" s="156" t="s">
        <v>139</v>
      </c>
      <c r="L93" s="161"/>
      <c r="M93" s="162" t="s">
        <v>19</v>
      </c>
      <c r="N93" s="163" t="s">
        <v>42</v>
      </c>
      <c r="O93" s="61"/>
      <c r="P93" s="164">
        <f t="shared" si="1"/>
        <v>0</v>
      </c>
      <c r="Q93" s="164">
        <v>0</v>
      </c>
      <c r="R93" s="164">
        <f t="shared" si="2"/>
        <v>0</v>
      </c>
      <c r="S93" s="164">
        <v>0</v>
      </c>
      <c r="T93" s="165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66" t="s">
        <v>140</v>
      </c>
      <c r="AT93" s="166" t="s">
        <v>135</v>
      </c>
      <c r="AU93" s="166" t="s">
        <v>71</v>
      </c>
      <c r="AY93" s="14" t="s">
        <v>141</v>
      </c>
      <c r="BE93" s="167">
        <f t="shared" si="4"/>
        <v>0</v>
      </c>
      <c r="BF93" s="167">
        <f t="shared" si="5"/>
        <v>0</v>
      </c>
      <c r="BG93" s="167">
        <f t="shared" si="6"/>
        <v>0</v>
      </c>
      <c r="BH93" s="167">
        <f t="shared" si="7"/>
        <v>0</v>
      </c>
      <c r="BI93" s="167">
        <f t="shared" si="8"/>
        <v>0</v>
      </c>
      <c r="BJ93" s="14" t="s">
        <v>79</v>
      </c>
      <c r="BK93" s="167">
        <f t="shared" si="9"/>
        <v>0</v>
      </c>
      <c r="BL93" s="14" t="s">
        <v>142</v>
      </c>
      <c r="BM93" s="166" t="s">
        <v>456</v>
      </c>
    </row>
    <row r="94" spans="1:65" s="2" customFormat="1" ht="24" customHeight="1">
      <c r="A94" s="31"/>
      <c r="B94" s="32"/>
      <c r="C94" s="154" t="s">
        <v>8</v>
      </c>
      <c r="D94" s="154" t="s">
        <v>135</v>
      </c>
      <c r="E94" s="155" t="s">
        <v>457</v>
      </c>
      <c r="F94" s="156" t="s">
        <v>458</v>
      </c>
      <c r="G94" s="157" t="s">
        <v>138</v>
      </c>
      <c r="H94" s="158">
        <v>1</v>
      </c>
      <c r="I94" s="159"/>
      <c r="J94" s="160">
        <f t="shared" si="0"/>
        <v>0</v>
      </c>
      <c r="K94" s="156" t="s">
        <v>139</v>
      </c>
      <c r="L94" s="161"/>
      <c r="M94" s="162" t="s">
        <v>19</v>
      </c>
      <c r="N94" s="163" t="s">
        <v>42</v>
      </c>
      <c r="O94" s="61"/>
      <c r="P94" s="164">
        <f t="shared" si="1"/>
        <v>0</v>
      </c>
      <c r="Q94" s="164">
        <v>0</v>
      </c>
      <c r="R94" s="164">
        <f t="shared" si="2"/>
        <v>0</v>
      </c>
      <c r="S94" s="164">
        <v>0</v>
      </c>
      <c r="T94" s="165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66" t="s">
        <v>140</v>
      </c>
      <c r="AT94" s="166" t="s">
        <v>135</v>
      </c>
      <c r="AU94" s="166" t="s">
        <v>71</v>
      </c>
      <c r="AY94" s="14" t="s">
        <v>141</v>
      </c>
      <c r="BE94" s="167">
        <f t="shared" si="4"/>
        <v>0</v>
      </c>
      <c r="BF94" s="167">
        <f t="shared" si="5"/>
        <v>0</v>
      </c>
      <c r="BG94" s="167">
        <f t="shared" si="6"/>
        <v>0</v>
      </c>
      <c r="BH94" s="167">
        <f t="shared" si="7"/>
        <v>0</v>
      </c>
      <c r="BI94" s="167">
        <f t="shared" si="8"/>
        <v>0</v>
      </c>
      <c r="BJ94" s="14" t="s">
        <v>79</v>
      </c>
      <c r="BK94" s="167">
        <f t="shared" si="9"/>
        <v>0</v>
      </c>
      <c r="BL94" s="14" t="s">
        <v>142</v>
      </c>
      <c r="BM94" s="166" t="s">
        <v>459</v>
      </c>
    </row>
    <row r="95" spans="1:65" s="2" customFormat="1" ht="24" customHeight="1">
      <c r="A95" s="31"/>
      <c r="B95" s="32"/>
      <c r="C95" s="168" t="s">
        <v>199</v>
      </c>
      <c r="D95" s="168" t="s">
        <v>191</v>
      </c>
      <c r="E95" s="169" t="s">
        <v>225</v>
      </c>
      <c r="F95" s="170" t="s">
        <v>226</v>
      </c>
      <c r="G95" s="171" t="s">
        <v>138</v>
      </c>
      <c r="H95" s="172">
        <v>1</v>
      </c>
      <c r="I95" s="173"/>
      <c r="J95" s="174">
        <f t="shared" si="0"/>
        <v>0</v>
      </c>
      <c r="K95" s="170" t="s">
        <v>139</v>
      </c>
      <c r="L95" s="36"/>
      <c r="M95" s="175" t="s">
        <v>19</v>
      </c>
      <c r="N95" s="176" t="s">
        <v>42</v>
      </c>
      <c r="O95" s="61"/>
      <c r="P95" s="164">
        <f t="shared" si="1"/>
        <v>0</v>
      </c>
      <c r="Q95" s="164">
        <v>0</v>
      </c>
      <c r="R95" s="164">
        <f t="shared" si="2"/>
        <v>0</v>
      </c>
      <c r="S95" s="164">
        <v>0</v>
      </c>
      <c r="T95" s="165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66" t="s">
        <v>142</v>
      </c>
      <c r="AT95" s="166" t="s">
        <v>191</v>
      </c>
      <c r="AU95" s="166" t="s">
        <v>71</v>
      </c>
      <c r="AY95" s="14" t="s">
        <v>141</v>
      </c>
      <c r="BE95" s="167">
        <f t="shared" si="4"/>
        <v>0</v>
      </c>
      <c r="BF95" s="167">
        <f t="shared" si="5"/>
        <v>0</v>
      </c>
      <c r="BG95" s="167">
        <f t="shared" si="6"/>
        <v>0</v>
      </c>
      <c r="BH95" s="167">
        <f t="shared" si="7"/>
        <v>0</v>
      </c>
      <c r="BI95" s="167">
        <f t="shared" si="8"/>
        <v>0</v>
      </c>
      <c r="BJ95" s="14" t="s">
        <v>79</v>
      </c>
      <c r="BK95" s="167">
        <f t="shared" si="9"/>
        <v>0</v>
      </c>
      <c r="BL95" s="14" t="s">
        <v>142</v>
      </c>
      <c r="BM95" s="166" t="s">
        <v>460</v>
      </c>
    </row>
    <row r="96" spans="1:65" s="2" customFormat="1" ht="24" customHeight="1">
      <c r="A96" s="31"/>
      <c r="B96" s="32"/>
      <c r="C96" s="168" t="s">
        <v>204</v>
      </c>
      <c r="D96" s="168" t="s">
        <v>191</v>
      </c>
      <c r="E96" s="169" t="s">
        <v>229</v>
      </c>
      <c r="F96" s="170" t="s">
        <v>230</v>
      </c>
      <c r="G96" s="171" t="s">
        <v>138</v>
      </c>
      <c r="H96" s="172">
        <v>1</v>
      </c>
      <c r="I96" s="173"/>
      <c r="J96" s="174">
        <f t="shared" si="0"/>
        <v>0</v>
      </c>
      <c r="K96" s="170" t="s">
        <v>139</v>
      </c>
      <c r="L96" s="36"/>
      <c r="M96" s="175" t="s">
        <v>19</v>
      </c>
      <c r="N96" s="176" t="s">
        <v>42</v>
      </c>
      <c r="O96" s="61"/>
      <c r="P96" s="164">
        <f t="shared" si="1"/>
        <v>0</v>
      </c>
      <c r="Q96" s="164">
        <v>0</v>
      </c>
      <c r="R96" s="164">
        <f t="shared" si="2"/>
        <v>0</v>
      </c>
      <c r="S96" s="164">
        <v>0</v>
      </c>
      <c r="T96" s="165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66" t="s">
        <v>142</v>
      </c>
      <c r="AT96" s="166" t="s">
        <v>191</v>
      </c>
      <c r="AU96" s="166" t="s">
        <v>71</v>
      </c>
      <c r="AY96" s="14" t="s">
        <v>141</v>
      </c>
      <c r="BE96" s="167">
        <f t="shared" si="4"/>
        <v>0</v>
      </c>
      <c r="BF96" s="167">
        <f t="shared" si="5"/>
        <v>0</v>
      </c>
      <c r="BG96" s="167">
        <f t="shared" si="6"/>
        <v>0</v>
      </c>
      <c r="BH96" s="167">
        <f t="shared" si="7"/>
        <v>0</v>
      </c>
      <c r="BI96" s="167">
        <f t="shared" si="8"/>
        <v>0</v>
      </c>
      <c r="BJ96" s="14" t="s">
        <v>79</v>
      </c>
      <c r="BK96" s="167">
        <f t="shared" si="9"/>
        <v>0</v>
      </c>
      <c r="BL96" s="14" t="s">
        <v>142</v>
      </c>
      <c r="BM96" s="166" t="s">
        <v>461</v>
      </c>
    </row>
    <row r="97" spans="1:65" s="2" customFormat="1" ht="24" customHeight="1">
      <c r="A97" s="31"/>
      <c r="B97" s="32"/>
      <c r="C97" s="168" t="s">
        <v>209</v>
      </c>
      <c r="D97" s="168" t="s">
        <v>191</v>
      </c>
      <c r="E97" s="169" t="s">
        <v>462</v>
      </c>
      <c r="F97" s="170" t="s">
        <v>463</v>
      </c>
      <c r="G97" s="171" t="s">
        <v>138</v>
      </c>
      <c r="H97" s="172">
        <v>1</v>
      </c>
      <c r="I97" s="173"/>
      <c r="J97" s="174">
        <f t="shared" si="0"/>
        <v>0</v>
      </c>
      <c r="K97" s="170" t="s">
        <v>139</v>
      </c>
      <c r="L97" s="36"/>
      <c r="M97" s="175" t="s">
        <v>19</v>
      </c>
      <c r="N97" s="176" t="s">
        <v>42</v>
      </c>
      <c r="O97" s="61"/>
      <c r="P97" s="164">
        <f t="shared" si="1"/>
        <v>0</v>
      </c>
      <c r="Q97" s="164">
        <v>0</v>
      </c>
      <c r="R97" s="164">
        <f t="shared" si="2"/>
        <v>0</v>
      </c>
      <c r="S97" s="164">
        <v>0</v>
      </c>
      <c r="T97" s="165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66" t="s">
        <v>142</v>
      </c>
      <c r="AT97" s="166" t="s">
        <v>191</v>
      </c>
      <c r="AU97" s="166" t="s">
        <v>71</v>
      </c>
      <c r="AY97" s="14" t="s">
        <v>141</v>
      </c>
      <c r="BE97" s="167">
        <f t="shared" si="4"/>
        <v>0</v>
      </c>
      <c r="BF97" s="167">
        <f t="shared" si="5"/>
        <v>0</v>
      </c>
      <c r="BG97" s="167">
        <f t="shared" si="6"/>
        <v>0</v>
      </c>
      <c r="BH97" s="167">
        <f t="shared" si="7"/>
        <v>0</v>
      </c>
      <c r="BI97" s="167">
        <f t="shared" si="8"/>
        <v>0</v>
      </c>
      <c r="BJ97" s="14" t="s">
        <v>79</v>
      </c>
      <c r="BK97" s="167">
        <f t="shared" si="9"/>
        <v>0</v>
      </c>
      <c r="BL97" s="14" t="s">
        <v>142</v>
      </c>
      <c r="BM97" s="166" t="s">
        <v>464</v>
      </c>
    </row>
    <row r="98" spans="1:65" s="2" customFormat="1" ht="24" customHeight="1">
      <c r="A98" s="31"/>
      <c r="B98" s="32"/>
      <c r="C98" s="168" t="s">
        <v>213</v>
      </c>
      <c r="D98" s="168" t="s">
        <v>191</v>
      </c>
      <c r="E98" s="169" t="s">
        <v>465</v>
      </c>
      <c r="F98" s="170" t="s">
        <v>466</v>
      </c>
      <c r="G98" s="171" t="s">
        <v>138</v>
      </c>
      <c r="H98" s="172">
        <v>1</v>
      </c>
      <c r="I98" s="173"/>
      <c r="J98" s="174">
        <f t="shared" si="0"/>
        <v>0</v>
      </c>
      <c r="K98" s="170" t="s">
        <v>139</v>
      </c>
      <c r="L98" s="36"/>
      <c r="M98" s="175" t="s">
        <v>19</v>
      </c>
      <c r="N98" s="176" t="s">
        <v>42</v>
      </c>
      <c r="O98" s="61"/>
      <c r="P98" s="164">
        <f t="shared" si="1"/>
        <v>0</v>
      </c>
      <c r="Q98" s="164">
        <v>0</v>
      </c>
      <c r="R98" s="164">
        <f t="shared" si="2"/>
        <v>0</v>
      </c>
      <c r="S98" s="164">
        <v>0</v>
      </c>
      <c r="T98" s="165">
        <f t="shared" si="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66" t="s">
        <v>142</v>
      </c>
      <c r="AT98" s="166" t="s">
        <v>191</v>
      </c>
      <c r="AU98" s="166" t="s">
        <v>71</v>
      </c>
      <c r="AY98" s="14" t="s">
        <v>141</v>
      </c>
      <c r="BE98" s="167">
        <f t="shared" si="4"/>
        <v>0</v>
      </c>
      <c r="BF98" s="167">
        <f t="shared" si="5"/>
        <v>0</v>
      </c>
      <c r="BG98" s="167">
        <f t="shared" si="6"/>
        <v>0</v>
      </c>
      <c r="BH98" s="167">
        <f t="shared" si="7"/>
        <v>0</v>
      </c>
      <c r="BI98" s="167">
        <f t="shared" si="8"/>
        <v>0</v>
      </c>
      <c r="BJ98" s="14" t="s">
        <v>79</v>
      </c>
      <c r="BK98" s="167">
        <f t="shared" si="9"/>
        <v>0</v>
      </c>
      <c r="BL98" s="14" t="s">
        <v>142</v>
      </c>
      <c r="BM98" s="166" t="s">
        <v>467</v>
      </c>
    </row>
    <row r="99" spans="1:65" s="2" customFormat="1" ht="24" customHeight="1">
      <c r="A99" s="31"/>
      <c r="B99" s="32"/>
      <c r="C99" s="168" t="s">
        <v>217</v>
      </c>
      <c r="D99" s="168" t="s">
        <v>191</v>
      </c>
      <c r="E99" s="169" t="s">
        <v>468</v>
      </c>
      <c r="F99" s="170" t="s">
        <v>469</v>
      </c>
      <c r="G99" s="171" t="s">
        <v>138</v>
      </c>
      <c r="H99" s="172">
        <v>1</v>
      </c>
      <c r="I99" s="173"/>
      <c r="J99" s="174">
        <f t="shared" si="0"/>
        <v>0</v>
      </c>
      <c r="K99" s="170" t="s">
        <v>139</v>
      </c>
      <c r="L99" s="36"/>
      <c r="M99" s="175" t="s">
        <v>19</v>
      </c>
      <c r="N99" s="176" t="s">
        <v>42</v>
      </c>
      <c r="O99" s="61"/>
      <c r="P99" s="164">
        <f t="shared" si="1"/>
        <v>0</v>
      </c>
      <c r="Q99" s="164">
        <v>0</v>
      </c>
      <c r="R99" s="164">
        <f t="shared" si="2"/>
        <v>0</v>
      </c>
      <c r="S99" s="164">
        <v>0</v>
      </c>
      <c r="T99" s="165">
        <f t="shared" si="3"/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66" t="s">
        <v>142</v>
      </c>
      <c r="AT99" s="166" t="s">
        <v>191</v>
      </c>
      <c r="AU99" s="166" t="s">
        <v>71</v>
      </c>
      <c r="AY99" s="14" t="s">
        <v>141</v>
      </c>
      <c r="BE99" s="167">
        <f t="shared" si="4"/>
        <v>0</v>
      </c>
      <c r="BF99" s="167">
        <f t="shared" si="5"/>
        <v>0</v>
      </c>
      <c r="BG99" s="167">
        <f t="shared" si="6"/>
        <v>0</v>
      </c>
      <c r="BH99" s="167">
        <f t="shared" si="7"/>
        <v>0</v>
      </c>
      <c r="BI99" s="167">
        <f t="shared" si="8"/>
        <v>0</v>
      </c>
      <c r="BJ99" s="14" t="s">
        <v>79</v>
      </c>
      <c r="BK99" s="167">
        <f t="shared" si="9"/>
        <v>0</v>
      </c>
      <c r="BL99" s="14" t="s">
        <v>142</v>
      </c>
      <c r="BM99" s="166" t="s">
        <v>470</v>
      </c>
    </row>
    <row r="100" spans="1:65" s="2" customFormat="1" ht="24" customHeight="1">
      <c r="A100" s="31"/>
      <c r="B100" s="32"/>
      <c r="C100" s="168" t="s">
        <v>7</v>
      </c>
      <c r="D100" s="168" t="s">
        <v>191</v>
      </c>
      <c r="E100" s="169" t="s">
        <v>245</v>
      </c>
      <c r="F100" s="170" t="s">
        <v>246</v>
      </c>
      <c r="G100" s="171" t="s">
        <v>138</v>
      </c>
      <c r="H100" s="172">
        <v>1</v>
      </c>
      <c r="I100" s="173"/>
      <c r="J100" s="174">
        <f t="shared" si="0"/>
        <v>0</v>
      </c>
      <c r="K100" s="170" t="s">
        <v>139</v>
      </c>
      <c r="L100" s="36"/>
      <c r="M100" s="175" t="s">
        <v>19</v>
      </c>
      <c r="N100" s="176" t="s">
        <v>42</v>
      </c>
      <c r="O100" s="61"/>
      <c r="P100" s="164">
        <f t="shared" si="1"/>
        <v>0</v>
      </c>
      <c r="Q100" s="164">
        <v>0</v>
      </c>
      <c r="R100" s="164">
        <f t="shared" si="2"/>
        <v>0</v>
      </c>
      <c r="S100" s="164">
        <v>0</v>
      </c>
      <c r="T100" s="165">
        <f t="shared" si="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66" t="s">
        <v>142</v>
      </c>
      <c r="AT100" s="166" t="s">
        <v>191</v>
      </c>
      <c r="AU100" s="166" t="s">
        <v>71</v>
      </c>
      <c r="AY100" s="14" t="s">
        <v>141</v>
      </c>
      <c r="BE100" s="167">
        <f t="shared" si="4"/>
        <v>0</v>
      </c>
      <c r="BF100" s="167">
        <f t="shared" si="5"/>
        <v>0</v>
      </c>
      <c r="BG100" s="167">
        <f t="shared" si="6"/>
        <v>0</v>
      </c>
      <c r="BH100" s="167">
        <f t="shared" si="7"/>
        <v>0</v>
      </c>
      <c r="BI100" s="167">
        <f t="shared" si="8"/>
        <v>0</v>
      </c>
      <c r="BJ100" s="14" t="s">
        <v>79</v>
      </c>
      <c r="BK100" s="167">
        <f t="shared" si="9"/>
        <v>0</v>
      </c>
      <c r="BL100" s="14" t="s">
        <v>142</v>
      </c>
      <c r="BM100" s="166" t="s">
        <v>471</v>
      </c>
    </row>
    <row r="101" spans="1:65" s="2" customFormat="1" ht="24" customHeight="1">
      <c r="A101" s="31"/>
      <c r="B101" s="32"/>
      <c r="C101" s="154" t="s">
        <v>224</v>
      </c>
      <c r="D101" s="154" t="s">
        <v>135</v>
      </c>
      <c r="E101" s="155" t="s">
        <v>472</v>
      </c>
      <c r="F101" s="156" t="s">
        <v>473</v>
      </c>
      <c r="G101" s="157" t="s">
        <v>138</v>
      </c>
      <c r="H101" s="158">
        <v>1</v>
      </c>
      <c r="I101" s="159"/>
      <c r="J101" s="160">
        <f t="shared" si="0"/>
        <v>0</v>
      </c>
      <c r="K101" s="156" t="s">
        <v>139</v>
      </c>
      <c r="L101" s="161"/>
      <c r="M101" s="162" t="s">
        <v>19</v>
      </c>
      <c r="N101" s="163" t="s">
        <v>42</v>
      </c>
      <c r="O101" s="61"/>
      <c r="P101" s="164">
        <f t="shared" si="1"/>
        <v>0</v>
      </c>
      <c r="Q101" s="164">
        <v>0</v>
      </c>
      <c r="R101" s="164">
        <f t="shared" si="2"/>
        <v>0</v>
      </c>
      <c r="S101" s="164">
        <v>0</v>
      </c>
      <c r="T101" s="165">
        <f t="shared" si="3"/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66" t="s">
        <v>140</v>
      </c>
      <c r="AT101" s="166" t="s">
        <v>135</v>
      </c>
      <c r="AU101" s="166" t="s">
        <v>71</v>
      </c>
      <c r="AY101" s="14" t="s">
        <v>141</v>
      </c>
      <c r="BE101" s="167">
        <f t="shared" si="4"/>
        <v>0</v>
      </c>
      <c r="BF101" s="167">
        <f t="shared" si="5"/>
        <v>0</v>
      </c>
      <c r="BG101" s="167">
        <f t="shared" si="6"/>
        <v>0</v>
      </c>
      <c r="BH101" s="167">
        <f t="shared" si="7"/>
        <v>0</v>
      </c>
      <c r="BI101" s="167">
        <f t="shared" si="8"/>
        <v>0</v>
      </c>
      <c r="BJ101" s="14" t="s">
        <v>79</v>
      </c>
      <c r="BK101" s="167">
        <f t="shared" si="9"/>
        <v>0</v>
      </c>
      <c r="BL101" s="14" t="s">
        <v>142</v>
      </c>
      <c r="BM101" s="166" t="s">
        <v>474</v>
      </c>
    </row>
    <row r="102" spans="1:65" s="2" customFormat="1" ht="24" customHeight="1">
      <c r="A102" s="31"/>
      <c r="B102" s="32"/>
      <c r="C102" s="168" t="s">
        <v>228</v>
      </c>
      <c r="D102" s="168" t="s">
        <v>191</v>
      </c>
      <c r="E102" s="169" t="s">
        <v>257</v>
      </c>
      <c r="F102" s="170" t="s">
        <v>258</v>
      </c>
      <c r="G102" s="171" t="s">
        <v>138</v>
      </c>
      <c r="H102" s="172">
        <v>1</v>
      </c>
      <c r="I102" s="173"/>
      <c r="J102" s="174">
        <f t="shared" si="0"/>
        <v>0</v>
      </c>
      <c r="K102" s="170" t="s">
        <v>139</v>
      </c>
      <c r="L102" s="36"/>
      <c r="M102" s="175" t="s">
        <v>19</v>
      </c>
      <c r="N102" s="176" t="s">
        <v>42</v>
      </c>
      <c r="O102" s="61"/>
      <c r="P102" s="164">
        <f t="shared" si="1"/>
        <v>0</v>
      </c>
      <c r="Q102" s="164">
        <v>0</v>
      </c>
      <c r="R102" s="164">
        <f t="shared" si="2"/>
        <v>0</v>
      </c>
      <c r="S102" s="164">
        <v>0</v>
      </c>
      <c r="T102" s="165">
        <f t="shared" si="3"/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66" t="s">
        <v>142</v>
      </c>
      <c r="AT102" s="166" t="s">
        <v>191</v>
      </c>
      <c r="AU102" s="166" t="s">
        <v>71</v>
      </c>
      <c r="AY102" s="14" t="s">
        <v>141</v>
      </c>
      <c r="BE102" s="167">
        <f t="shared" si="4"/>
        <v>0</v>
      </c>
      <c r="BF102" s="167">
        <f t="shared" si="5"/>
        <v>0</v>
      </c>
      <c r="BG102" s="167">
        <f t="shared" si="6"/>
        <v>0</v>
      </c>
      <c r="BH102" s="167">
        <f t="shared" si="7"/>
        <v>0</v>
      </c>
      <c r="BI102" s="167">
        <f t="shared" si="8"/>
        <v>0</v>
      </c>
      <c r="BJ102" s="14" t="s">
        <v>79</v>
      </c>
      <c r="BK102" s="167">
        <f t="shared" si="9"/>
        <v>0</v>
      </c>
      <c r="BL102" s="14" t="s">
        <v>142</v>
      </c>
      <c r="BM102" s="166" t="s">
        <v>475</v>
      </c>
    </row>
    <row r="103" spans="1:65" s="2" customFormat="1" ht="60" customHeight="1">
      <c r="A103" s="31"/>
      <c r="B103" s="32"/>
      <c r="C103" s="168" t="s">
        <v>232</v>
      </c>
      <c r="D103" s="168" t="s">
        <v>191</v>
      </c>
      <c r="E103" s="169" t="s">
        <v>261</v>
      </c>
      <c r="F103" s="170" t="s">
        <v>262</v>
      </c>
      <c r="G103" s="171" t="s">
        <v>138</v>
      </c>
      <c r="H103" s="172">
        <v>1</v>
      </c>
      <c r="I103" s="173"/>
      <c r="J103" s="174">
        <f t="shared" si="0"/>
        <v>0</v>
      </c>
      <c r="K103" s="170" t="s">
        <v>139</v>
      </c>
      <c r="L103" s="36"/>
      <c r="M103" s="175" t="s">
        <v>19</v>
      </c>
      <c r="N103" s="176" t="s">
        <v>42</v>
      </c>
      <c r="O103" s="61"/>
      <c r="P103" s="164">
        <f t="shared" si="1"/>
        <v>0</v>
      </c>
      <c r="Q103" s="164">
        <v>0</v>
      </c>
      <c r="R103" s="164">
        <f t="shared" si="2"/>
        <v>0</v>
      </c>
      <c r="S103" s="164">
        <v>0</v>
      </c>
      <c r="T103" s="165">
        <f t="shared" si="3"/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66" t="s">
        <v>142</v>
      </c>
      <c r="AT103" s="166" t="s">
        <v>191</v>
      </c>
      <c r="AU103" s="166" t="s">
        <v>71</v>
      </c>
      <c r="AY103" s="14" t="s">
        <v>141</v>
      </c>
      <c r="BE103" s="167">
        <f t="shared" si="4"/>
        <v>0</v>
      </c>
      <c r="BF103" s="167">
        <f t="shared" si="5"/>
        <v>0</v>
      </c>
      <c r="BG103" s="167">
        <f t="shared" si="6"/>
        <v>0</v>
      </c>
      <c r="BH103" s="167">
        <f t="shared" si="7"/>
        <v>0</v>
      </c>
      <c r="BI103" s="167">
        <f t="shared" si="8"/>
        <v>0</v>
      </c>
      <c r="BJ103" s="14" t="s">
        <v>79</v>
      </c>
      <c r="BK103" s="167">
        <f t="shared" si="9"/>
        <v>0</v>
      </c>
      <c r="BL103" s="14" t="s">
        <v>142</v>
      </c>
      <c r="BM103" s="166" t="s">
        <v>476</v>
      </c>
    </row>
    <row r="104" spans="1:65" s="2" customFormat="1" ht="24" customHeight="1">
      <c r="A104" s="31"/>
      <c r="B104" s="32"/>
      <c r="C104" s="168" t="s">
        <v>236</v>
      </c>
      <c r="D104" s="168" t="s">
        <v>191</v>
      </c>
      <c r="E104" s="169" t="s">
        <v>265</v>
      </c>
      <c r="F104" s="170" t="s">
        <v>266</v>
      </c>
      <c r="G104" s="171" t="s">
        <v>138</v>
      </c>
      <c r="H104" s="172">
        <v>1</v>
      </c>
      <c r="I104" s="173"/>
      <c r="J104" s="174">
        <f t="shared" si="0"/>
        <v>0</v>
      </c>
      <c r="K104" s="170" t="s">
        <v>139</v>
      </c>
      <c r="L104" s="36"/>
      <c r="M104" s="175" t="s">
        <v>19</v>
      </c>
      <c r="N104" s="176" t="s">
        <v>42</v>
      </c>
      <c r="O104" s="61"/>
      <c r="P104" s="164">
        <f t="shared" si="1"/>
        <v>0</v>
      </c>
      <c r="Q104" s="164">
        <v>0</v>
      </c>
      <c r="R104" s="164">
        <f t="shared" si="2"/>
        <v>0</v>
      </c>
      <c r="S104" s="164">
        <v>0</v>
      </c>
      <c r="T104" s="165">
        <f t="shared" si="3"/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66" t="s">
        <v>142</v>
      </c>
      <c r="AT104" s="166" t="s">
        <v>191</v>
      </c>
      <c r="AU104" s="166" t="s">
        <v>71</v>
      </c>
      <c r="AY104" s="14" t="s">
        <v>141</v>
      </c>
      <c r="BE104" s="167">
        <f t="shared" si="4"/>
        <v>0</v>
      </c>
      <c r="BF104" s="167">
        <f t="shared" si="5"/>
        <v>0</v>
      </c>
      <c r="BG104" s="167">
        <f t="shared" si="6"/>
        <v>0</v>
      </c>
      <c r="BH104" s="167">
        <f t="shared" si="7"/>
        <v>0</v>
      </c>
      <c r="BI104" s="167">
        <f t="shared" si="8"/>
        <v>0</v>
      </c>
      <c r="BJ104" s="14" t="s">
        <v>79</v>
      </c>
      <c r="BK104" s="167">
        <f t="shared" si="9"/>
        <v>0</v>
      </c>
      <c r="BL104" s="14" t="s">
        <v>142</v>
      </c>
      <c r="BM104" s="166" t="s">
        <v>477</v>
      </c>
    </row>
    <row r="105" spans="1:65" s="2" customFormat="1" ht="24" customHeight="1">
      <c r="A105" s="31"/>
      <c r="B105" s="32"/>
      <c r="C105" s="168" t="s">
        <v>240</v>
      </c>
      <c r="D105" s="168" t="s">
        <v>191</v>
      </c>
      <c r="E105" s="169" t="s">
        <v>269</v>
      </c>
      <c r="F105" s="170" t="s">
        <v>270</v>
      </c>
      <c r="G105" s="171" t="s">
        <v>138</v>
      </c>
      <c r="H105" s="172">
        <v>1</v>
      </c>
      <c r="I105" s="173"/>
      <c r="J105" s="174">
        <f t="shared" si="0"/>
        <v>0</v>
      </c>
      <c r="K105" s="170" t="s">
        <v>139</v>
      </c>
      <c r="L105" s="36"/>
      <c r="M105" s="175" t="s">
        <v>19</v>
      </c>
      <c r="N105" s="176" t="s">
        <v>42</v>
      </c>
      <c r="O105" s="61"/>
      <c r="P105" s="164">
        <f t="shared" si="1"/>
        <v>0</v>
      </c>
      <c r="Q105" s="164">
        <v>0</v>
      </c>
      <c r="R105" s="164">
        <f t="shared" si="2"/>
        <v>0</v>
      </c>
      <c r="S105" s="164">
        <v>0</v>
      </c>
      <c r="T105" s="165">
        <f t="shared" si="3"/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66" t="s">
        <v>142</v>
      </c>
      <c r="AT105" s="166" t="s">
        <v>191</v>
      </c>
      <c r="AU105" s="166" t="s">
        <v>71</v>
      </c>
      <c r="AY105" s="14" t="s">
        <v>141</v>
      </c>
      <c r="BE105" s="167">
        <f t="shared" si="4"/>
        <v>0</v>
      </c>
      <c r="BF105" s="167">
        <f t="shared" si="5"/>
        <v>0</v>
      </c>
      <c r="BG105" s="167">
        <f t="shared" si="6"/>
        <v>0</v>
      </c>
      <c r="BH105" s="167">
        <f t="shared" si="7"/>
        <v>0</v>
      </c>
      <c r="BI105" s="167">
        <f t="shared" si="8"/>
        <v>0</v>
      </c>
      <c r="BJ105" s="14" t="s">
        <v>79</v>
      </c>
      <c r="BK105" s="167">
        <f t="shared" si="9"/>
        <v>0</v>
      </c>
      <c r="BL105" s="14" t="s">
        <v>142</v>
      </c>
      <c r="BM105" s="166" t="s">
        <v>478</v>
      </c>
    </row>
    <row r="106" spans="1:65" s="2" customFormat="1" ht="24" customHeight="1">
      <c r="A106" s="31"/>
      <c r="B106" s="32"/>
      <c r="C106" s="154" t="s">
        <v>244</v>
      </c>
      <c r="D106" s="154" t="s">
        <v>135</v>
      </c>
      <c r="E106" s="155" t="s">
        <v>273</v>
      </c>
      <c r="F106" s="156" t="s">
        <v>274</v>
      </c>
      <c r="G106" s="157" t="s">
        <v>138</v>
      </c>
      <c r="H106" s="158">
        <v>1</v>
      </c>
      <c r="I106" s="159"/>
      <c r="J106" s="160">
        <f t="shared" si="0"/>
        <v>0</v>
      </c>
      <c r="K106" s="156" t="s">
        <v>139</v>
      </c>
      <c r="L106" s="161"/>
      <c r="M106" s="162" t="s">
        <v>19</v>
      </c>
      <c r="N106" s="163" t="s">
        <v>42</v>
      </c>
      <c r="O106" s="61"/>
      <c r="P106" s="164">
        <f t="shared" si="1"/>
        <v>0</v>
      </c>
      <c r="Q106" s="164">
        <v>0</v>
      </c>
      <c r="R106" s="164">
        <f t="shared" si="2"/>
        <v>0</v>
      </c>
      <c r="S106" s="164">
        <v>0</v>
      </c>
      <c r="T106" s="165">
        <f t="shared" si="3"/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66" t="s">
        <v>140</v>
      </c>
      <c r="AT106" s="166" t="s">
        <v>135</v>
      </c>
      <c r="AU106" s="166" t="s">
        <v>71</v>
      </c>
      <c r="AY106" s="14" t="s">
        <v>141</v>
      </c>
      <c r="BE106" s="167">
        <f t="shared" si="4"/>
        <v>0</v>
      </c>
      <c r="BF106" s="167">
        <f t="shared" si="5"/>
        <v>0</v>
      </c>
      <c r="BG106" s="167">
        <f t="shared" si="6"/>
        <v>0</v>
      </c>
      <c r="BH106" s="167">
        <f t="shared" si="7"/>
        <v>0</v>
      </c>
      <c r="BI106" s="167">
        <f t="shared" si="8"/>
        <v>0</v>
      </c>
      <c r="BJ106" s="14" t="s">
        <v>79</v>
      </c>
      <c r="BK106" s="167">
        <f t="shared" si="9"/>
        <v>0</v>
      </c>
      <c r="BL106" s="14" t="s">
        <v>142</v>
      </c>
      <c r="BM106" s="166" t="s">
        <v>479</v>
      </c>
    </row>
    <row r="107" spans="1:65" s="2" customFormat="1" ht="24" customHeight="1">
      <c r="A107" s="31"/>
      <c r="B107" s="32"/>
      <c r="C107" s="168" t="s">
        <v>248</v>
      </c>
      <c r="D107" s="168" t="s">
        <v>191</v>
      </c>
      <c r="E107" s="169" t="s">
        <v>480</v>
      </c>
      <c r="F107" s="170" t="s">
        <v>481</v>
      </c>
      <c r="G107" s="171" t="s">
        <v>138</v>
      </c>
      <c r="H107" s="172">
        <v>1</v>
      </c>
      <c r="I107" s="173"/>
      <c r="J107" s="174">
        <f t="shared" si="0"/>
        <v>0</v>
      </c>
      <c r="K107" s="170" t="s">
        <v>139</v>
      </c>
      <c r="L107" s="36"/>
      <c r="M107" s="175" t="s">
        <v>19</v>
      </c>
      <c r="N107" s="176" t="s">
        <v>42</v>
      </c>
      <c r="O107" s="61"/>
      <c r="P107" s="164">
        <f t="shared" si="1"/>
        <v>0</v>
      </c>
      <c r="Q107" s="164">
        <v>0</v>
      </c>
      <c r="R107" s="164">
        <f t="shared" si="2"/>
        <v>0</v>
      </c>
      <c r="S107" s="164">
        <v>0</v>
      </c>
      <c r="T107" s="165">
        <f t="shared" si="3"/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66" t="s">
        <v>142</v>
      </c>
      <c r="AT107" s="166" t="s">
        <v>191</v>
      </c>
      <c r="AU107" s="166" t="s">
        <v>71</v>
      </c>
      <c r="AY107" s="14" t="s">
        <v>141</v>
      </c>
      <c r="BE107" s="167">
        <f t="shared" si="4"/>
        <v>0</v>
      </c>
      <c r="BF107" s="167">
        <f t="shared" si="5"/>
        <v>0</v>
      </c>
      <c r="BG107" s="167">
        <f t="shared" si="6"/>
        <v>0</v>
      </c>
      <c r="BH107" s="167">
        <f t="shared" si="7"/>
        <v>0</v>
      </c>
      <c r="BI107" s="167">
        <f t="shared" si="8"/>
        <v>0</v>
      </c>
      <c r="BJ107" s="14" t="s">
        <v>79</v>
      </c>
      <c r="BK107" s="167">
        <f t="shared" si="9"/>
        <v>0</v>
      </c>
      <c r="BL107" s="14" t="s">
        <v>142</v>
      </c>
      <c r="BM107" s="166" t="s">
        <v>482</v>
      </c>
    </row>
    <row r="108" spans="1:65" s="2" customFormat="1" ht="24" customHeight="1">
      <c r="A108" s="31"/>
      <c r="B108" s="32"/>
      <c r="C108" s="168" t="s">
        <v>252</v>
      </c>
      <c r="D108" s="168" t="s">
        <v>191</v>
      </c>
      <c r="E108" s="169" t="s">
        <v>281</v>
      </c>
      <c r="F108" s="170" t="s">
        <v>282</v>
      </c>
      <c r="G108" s="171" t="s">
        <v>138</v>
      </c>
      <c r="H108" s="172">
        <v>1</v>
      </c>
      <c r="I108" s="173"/>
      <c r="J108" s="174">
        <f t="shared" si="0"/>
        <v>0</v>
      </c>
      <c r="K108" s="170" t="s">
        <v>139</v>
      </c>
      <c r="L108" s="36"/>
      <c r="M108" s="175" t="s">
        <v>19</v>
      </c>
      <c r="N108" s="176" t="s">
        <v>42</v>
      </c>
      <c r="O108" s="61"/>
      <c r="P108" s="164">
        <f t="shared" si="1"/>
        <v>0</v>
      </c>
      <c r="Q108" s="164">
        <v>0</v>
      </c>
      <c r="R108" s="164">
        <f t="shared" si="2"/>
        <v>0</v>
      </c>
      <c r="S108" s="164">
        <v>0</v>
      </c>
      <c r="T108" s="165">
        <f t="shared" si="3"/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66" t="s">
        <v>142</v>
      </c>
      <c r="AT108" s="166" t="s">
        <v>191</v>
      </c>
      <c r="AU108" s="166" t="s">
        <v>71</v>
      </c>
      <c r="AY108" s="14" t="s">
        <v>141</v>
      </c>
      <c r="BE108" s="167">
        <f t="shared" si="4"/>
        <v>0</v>
      </c>
      <c r="BF108" s="167">
        <f t="shared" si="5"/>
        <v>0</v>
      </c>
      <c r="BG108" s="167">
        <f t="shared" si="6"/>
        <v>0</v>
      </c>
      <c r="BH108" s="167">
        <f t="shared" si="7"/>
        <v>0</v>
      </c>
      <c r="BI108" s="167">
        <f t="shared" si="8"/>
        <v>0</v>
      </c>
      <c r="BJ108" s="14" t="s">
        <v>79</v>
      </c>
      <c r="BK108" s="167">
        <f t="shared" si="9"/>
        <v>0</v>
      </c>
      <c r="BL108" s="14" t="s">
        <v>142</v>
      </c>
      <c r="BM108" s="166" t="s">
        <v>483</v>
      </c>
    </row>
    <row r="109" spans="1:65" s="2" customFormat="1" ht="24" customHeight="1">
      <c r="A109" s="31"/>
      <c r="B109" s="32"/>
      <c r="C109" s="168" t="s">
        <v>256</v>
      </c>
      <c r="D109" s="168" t="s">
        <v>191</v>
      </c>
      <c r="E109" s="169" t="s">
        <v>484</v>
      </c>
      <c r="F109" s="170" t="s">
        <v>485</v>
      </c>
      <c r="G109" s="171" t="s">
        <v>138</v>
      </c>
      <c r="H109" s="172">
        <v>1</v>
      </c>
      <c r="I109" s="173"/>
      <c r="J109" s="174">
        <f t="shared" si="0"/>
        <v>0</v>
      </c>
      <c r="K109" s="170" t="s">
        <v>139</v>
      </c>
      <c r="L109" s="36"/>
      <c r="M109" s="175" t="s">
        <v>19</v>
      </c>
      <c r="N109" s="176" t="s">
        <v>42</v>
      </c>
      <c r="O109" s="61"/>
      <c r="P109" s="164">
        <f t="shared" si="1"/>
        <v>0</v>
      </c>
      <c r="Q109" s="164">
        <v>0</v>
      </c>
      <c r="R109" s="164">
        <f t="shared" si="2"/>
        <v>0</v>
      </c>
      <c r="S109" s="164">
        <v>0</v>
      </c>
      <c r="T109" s="165">
        <f t="shared" si="3"/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66" t="s">
        <v>142</v>
      </c>
      <c r="AT109" s="166" t="s">
        <v>191</v>
      </c>
      <c r="AU109" s="166" t="s">
        <v>71</v>
      </c>
      <c r="AY109" s="14" t="s">
        <v>141</v>
      </c>
      <c r="BE109" s="167">
        <f t="shared" si="4"/>
        <v>0</v>
      </c>
      <c r="BF109" s="167">
        <f t="shared" si="5"/>
        <v>0</v>
      </c>
      <c r="BG109" s="167">
        <f t="shared" si="6"/>
        <v>0</v>
      </c>
      <c r="BH109" s="167">
        <f t="shared" si="7"/>
        <v>0</v>
      </c>
      <c r="BI109" s="167">
        <f t="shared" si="8"/>
        <v>0</v>
      </c>
      <c r="BJ109" s="14" t="s">
        <v>79</v>
      </c>
      <c r="BK109" s="167">
        <f t="shared" si="9"/>
        <v>0</v>
      </c>
      <c r="BL109" s="14" t="s">
        <v>142</v>
      </c>
      <c r="BM109" s="166" t="s">
        <v>486</v>
      </c>
    </row>
    <row r="110" spans="1:65" s="2" customFormat="1" ht="24" customHeight="1">
      <c r="A110" s="31"/>
      <c r="B110" s="32"/>
      <c r="C110" s="168" t="s">
        <v>260</v>
      </c>
      <c r="D110" s="168" t="s">
        <v>191</v>
      </c>
      <c r="E110" s="169" t="s">
        <v>487</v>
      </c>
      <c r="F110" s="170" t="s">
        <v>488</v>
      </c>
      <c r="G110" s="171" t="s">
        <v>138</v>
      </c>
      <c r="H110" s="172">
        <v>1</v>
      </c>
      <c r="I110" s="173"/>
      <c r="J110" s="174">
        <f t="shared" si="0"/>
        <v>0</v>
      </c>
      <c r="K110" s="170" t="s">
        <v>139</v>
      </c>
      <c r="L110" s="36"/>
      <c r="M110" s="175" t="s">
        <v>19</v>
      </c>
      <c r="N110" s="176" t="s">
        <v>42</v>
      </c>
      <c r="O110" s="61"/>
      <c r="P110" s="164">
        <f t="shared" si="1"/>
        <v>0</v>
      </c>
      <c r="Q110" s="164">
        <v>0</v>
      </c>
      <c r="R110" s="164">
        <f t="shared" si="2"/>
        <v>0</v>
      </c>
      <c r="S110" s="164">
        <v>0</v>
      </c>
      <c r="T110" s="165">
        <f t="shared" si="3"/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66" t="s">
        <v>142</v>
      </c>
      <c r="AT110" s="166" t="s">
        <v>191</v>
      </c>
      <c r="AU110" s="166" t="s">
        <v>71</v>
      </c>
      <c r="AY110" s="14" t="s">
        <v>141</v>
      </c>
      <c r="BE110" s="167">
        <f t="shared" si="4"/>
        <v>0</v>
      </c>
      <c r="BF110" s="167">
        <f t="shared" si="5"/>
        <v>0</v>
      </c>
      <c r="BG110" s="167">
        <f t="shared" si="6"/>
        <v>0</v>
      </c>
      <c r="BH110" s="167">
        <f t="shared" si="7"/>
        <v>0</v>
      </c>
      <c r="BI110" s="167">
        <f t="shared" si="8"/>
        <v>0</v>
      </c>
      <c r="BJ110" s="14" t="s">
        <v>79</v>
      </c>
      <c r="BK110" s="167">
        <f t="shared" si="9"/>
        <v>0</v>
      </c>
      <c r="BL110" s="14" t="s">
        <v>142</v>
      </c>
      <c r="BM110" s="166" t="s">
        <v>489</v>
      </c>
    </row>
    <row r="111" spans="1:65" s="2" customFormat="1" ht="24" customHeight="1">
      <c r="A111" s="31"/>
      <c r="B111" s="32"/>
      <c r="C111" s="168" t="s">
        <v>264</v>
      </c>
      <c r="D111" s="168" t="s">
        <v>191</v>
      </c>
      <c r="E111" s="169" t="s">
        <v>297</v>
      </c>
      <c r="F111" s="170" t="s">
        <v>298</v>
      </c>
      <c r="G111" s="171" t="s">
        <v>138</v>
      </c>
      <c r="H111" s="172">
        <v>1</v>
      </c>
      <c r="I111" s="173"/>
      <c r="J111" s="174">
        <f t="shared" si="0"/>
        <v>0</v>
      </c>
      <c r="K111" s="170" t="s">
        <v>139</v>
      </c>
      <c r="L111" s="36"/>
      <c r="M111" s="177" t="s">
        <v>19</v>
      </c>
      <c r="N111" s="178" t="s">
        <v>42</v>
      </c>
      <c r="O111" s="179"/>
      <c r="P111" s="180">
        <f t="shared" si="1"/>
        <v>0</v>
      </c>
      <c r="Q111" s="180">
        <v>0</v>
      </c>
      <c r="R111" s="180">
        <f t="shared" si="2"/>
        <v>0</v>
      </c>
      <c r="S111" s="180">
        <v>0</v>
      </c>
      <c r="T111" s="181">
        <f t="shared" si="3"/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66" t="s">
        <v>142</v>
      </c>
      <c r="AT111" s="166" t="s">
        <v>191</v>
      </c>
      <c r="AU111" s="166" t="s">
        <v>71</v>
      </c>
      <c r="AY111" s="14" t="s">
        <v>141</v>
      </c>
      <c r="BE111" s="167">
        <f t="shared" si="4"/>
        <v>0</v>
      </c>
      <c r="BF111" s="167">
        <f t="shared" si="5"/>
        <v>0</v>
      </c>
      <c r="BG111" s="167">
        <f t="shared" si="6"/>
        <v>0</v>
      </c>
      <c r="BH111" s="167">
        <f t="shared" si="7"/>
        <v>0</v>
      </c>
      <c r="BI111" s="167">
        <f t="shared" si="8"/>
        <v>0</v>
      </c>
      <c r="BJ111" s="14" t="s">
        <v>79</v>
      </c>
      <c r="BK111" s="167">
        <f t="shared" si="9"/>
        <v>0</v>
      </c>
      <c r="BL111" s="14" t="s">
        <v>142</v>
      </c>
      <c r="BM111" s="166" t="s">
        <v>490</v>
      </c>
    </row>
    <row r="112" spans="1:65" s="2" customFormat="1" ht="6.95" customHeight="1">
      <c r="A112" s="31"/>
      <c r="B112" s="44"/>
      <c r="C112" s="45"/>
      <c r="D112" s="45"/>
      <c r="E112" s="45"/>
      <c r="F112" s="45"/>
      <c r="G112" s="45"/>
      <c r="H112" s="45"/>
      <c r="I112" s="133"/>
      <c r="J112" s="45"/>
      <c r="K112" s="45"/>
      <c r="L112" s="36"/>
      <c r="M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</sheetData>
  <sheetProtection algorithmName="SHA-512" hashValue="dwRmh6L6Z1Wyv1ZyEoEFznM9F1cBN/R9rMOKYaWRSqNHMp9oqBWk58+sEh7y/PrxzB5E2wbsC/U1FHmvJFEDGA==" saltValue="zTtqyKZ7YmW0YuTBrRo/watlKPG/CC5yyy9zgHSMTvMM2FTRorr9msVK6pOHbr/SZgq7legG8Dp0e3uuKvMOlg==" spinCount="100000" sheet="1" objects="1" scenarios="1" formatColumns="0" formatRows="0" autoFilter="0"/>
  <autoFilter ref="C78:K111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8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4" t="s">
        <v>96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7"/>
      <c r="AT3" s="14" t="s">
        <v>81</v>
      </c>
    </row>
    <row r="4" spans="1:46" s="1" customFormat="1" ht="24.95" customHeight="1">
      <c r="B4" s="17"/>
      <c r="D4" s="102" t="s">
        <v>115</v>
      </c>
      <c r="I4" s="98"/>
      <c r="L4" s="17"/>
      <c r="M4" s="103" t="s">
        <v>10</v>
      </c>
      <c r="AT4" s="14" t="s">
        <v>4</v>
      </c>
    </row>
    <row r="5" spans="1:46" s="1" customFormat="1" ht="6.95" customHeight="1">
      <c r="B5" s="17"/>
      <c r="I5" s="98"/>
      <c r="L5" s="17"/>
    </row>
    <row r="6" spans="1:46" s="1" customFormat="1" ht="12" customHeight="1">
      <c r="B6" s="17"/>
      <c r="D6" s="104" t="s">
        <v>16</v>
      </c>
      <c r="I6" s="98"/>
      <c r="L6" s="17"/>
    </row>
    <row r="7" spans="1:46" s="1" customFormat="1" ht="16.5" customHeight="1">
      <c r="B7" s="17"/>
      <c r="E7" s="323" t="str">
        <f>'Rekapitulace stavby'!K6</f>
        <v>Oprava DŘT v úseku Pohled - Břeclav - Hodonín</v>
      </c>
      <c r="F7" s="324"/>
      <c r="G7" s="324"/>
      <c r="H7" s="324"/>
      <c r="I7" s="98"/>
      <c r="L7" s="17"/>
    </row>
    <row r="8" spans="1:46" s="2" customFormat="1" ht="12" customHeight="1">
      <c r="A8" s="31"/>
      <c r="B8" s="36"/>
      <c r="C8" s="31"/>
      <c r="D8" s="104" t="s">
        <v>116</v>
      </c>
      <c r="E8" s="31"/>
      <c r="F8" s="31"/>
      <c r="G8" s="31"/>
      <c r="H8" s="31"/>
      <c r="I8" s="105"/>
      <c r="J8" s="31"/>
      <c r="K8" s="31"/>
      <c r="L8" s="106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25" t="s">
        <v>491</v>
      </c>
      <c r="F9" s="326"/>
      <c r="G9" s="326"/>
      <c r="H9" s="326"/>
      <c r="I9" s="105"/>
      <c r="J9" s="31"/>
      <c r="K9" s="31"/>
      <c r="L9" s="106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05"/>
      <c r="J10" s="31"/>
      <c r="K10" s="31"/>
      <c r="L10" s="10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4" t="s">
        <v>18</v>
      </c>
      <c r="E11" s="31"/>
      <c r="F11" s="107" t="s">
        <v>19</v>
      </c>
      <c r="G11" s="31"/>
      <c r="H11" s="31"/>
      <c r="I11" s="108" t="s">
        <v>20</v>
      </c>
      <c r="J11" s="107" t="s">
        <v>19</v>
      </c>
      <c r="K11" s="31"/>
      <c r="L11" s="106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21</v>
      </c>
      <c r="E12" s="31"/>
      <c r="F12" s="107" t="s">
        <v>22</v>
      </c>
      <c r="G12" s="31"/>
      <c r="H12" s="31"/>
      <c r="I12" s="108" t="s">
        <v>23</v>
      </c>
      <c r="J12" s="109" t="str">
        <f>'Rekapitulace stavby'!AN8</f>
        <v>23. 10. 2019</v>
      </c>
      <c r="K12" s="31"/>
      <c r="L12" s="106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5"/>
      <c r="J13" s="31"/>
      <c r="K13" s="31"/>
      <c r="L13" s="106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4" t="s">
        <v>25</v>
      </c>
      <c r="E14" s="31"/>
      <c r="F14" s="31"/>
      <c r="G14" s="31"/>
      <c r="H14" s="31"/>
      <c r="I14" s="108" t="s">
        <v>26</v>
      </c>
      <c r="J14" s="107" t="s">
        <v>19</v>
      </c>
      <c r="K14" s="31"/>
      <c r="L14" s="106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">
        <v>27</v>
      </c>
      <c r="F15" s="31"/>
      <c r="G15" s="31"/>
      <c r="H15" s="31"/>
      <c r="I15" s="108" t="s">
        <v>28</v>
      </c>
      <c r="J15" s="107" t="s">
        <v>19</v>
      </c>
      <c r="K15" s="31"/>
      <c r="L15" s="106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5"/>
      <c r="J16" s="31"/>
      <c r="K16" s="31"/>
      <c r="L16" s="106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4" t="s">
        <v>29</v>
      </c>
      <c r="E17" s="31"/>
      <c r="F17" s="31"/>
      <c r="G17" s="31"/>
      <c r="H17" s="31"/>
      <c r="I17" s="108" t="s">
        <v>26</v>
      </c>
      <c r="J17" s="27" t="str">
        <f>'Rekapitulace stavby'!AN13</f>
        <v>Vyplň údaj</v>
      </c>
      <c r="K17" s="31"/>
      <c r="L17" s="106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27" t="str">
        <f>'Rekapitulace stavby'!E14</f>
        <v>Vyplň údaj</v>
      </c>
      <c r="F18" s="328"/>
      <c r="G18" s="328"/>
      <c r="H18" s="328"/>
      <c r="I18" s="108" t="s">
        <v>28</v>
      </c>
      <c r="J18" s="27" t="str">
        <f>'Rekapitulace stavby'!AN14</f>
        <v>Vyplň údaj</v>
      </c>
      <c r="K18" s="31"/>
      <c r="L18" s="106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5"/>
      <c r="J19" s="31"/>
      <c r="K19" s="31"/>
      <c r="L19" s="106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4" t="s">
        <v>31</v>
      </c>
      <c r="E20" s="31"/>
      <c r="F20" s="31"/>
      <c r="G20" s="31"/>
      <c r="H20" s="31"/>
      <c r="I20" s="108" t="s">
        <v>26</v>
      </c>
      <c r="J20" s="107" t="str">
        <f>IF('Rekapitulace stavby'!AN16="","",'Rekapitulace stavby'!AN16)</f>
        <v/>
      </c>
      <c r="K20" s="31"/>
      <c r="L20" s="106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tr">
        <f>IF('Rekapitulace stavby'!E17="","",'Rekapitulace stavby'!E17)</f>
        <v xml:space="preserve"> </v>
      </c>
      <c r="F21" s="31"/>
      <c r="G21" s="31"/>
      <c r="H21" s="31"/>
      <c r="I21" s="108" t="s">
        <v>28</v>
      </c>
      <c r="J21" s="107" t="str">
        <f>IF('Rekapitulace stavby'!AN17="","",'Rekapitulace stavby'!AN17)</f>
        <v/>
      </c>
      <c r="K21" s="31"/>
      <c r="L21" s="106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5"/>
      <c r="J22" s="31"/>
      <c r="K22" s="31"/>
      <c r="L22" s="106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4" t="s">
        <v>34</v>
      </c>
      <c r="E23" s="31"/>
      <c r="F23" s="31"/>
      <c r="G23" s="31"/>
      <c r="H23" s="31"/>
      <c r="I23" s="108" t="s">
        <v>26</v>
      </c>
      <c r="J23" s="107" t="str">
        <f>IF('Rekapitulace stavby'!AN19="","",'Rekapitulace stavby'!AN19)</f>
        <v/>
      </c>
      <c r="K23" s="31"/>
      <c r="L23" s="106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tr">
        <f>IF('Rekapitulace stavby'!E20="","",'Rekapitulace stavby'!E20)</f>
        <v xml:space="preserve"> </v>
      </c>
      <c r="F24" s="31"/>
      <c r="G24" s="31"/>
      <c r="H24" s="31"/>
      <c r="I24" s="108" t="s">
        <v>28</v>
      </c>
      <c r="J24" s="107" t="str">
        <f>IF('Rekapitulace stavby'!AN20="","",'Rekapitulace stavby'!AN20)</f>
        <v/>
      </c>
      <c r="K24" s="31"/>
      <c r="L24" s="106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5"/>
      <c r="J25" s="31"/>
      <c r="K25" s="31"/>
      <c r="L25" s="106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4" t="s">
        <v>35</v>
      </c>
      <c r="E26" s="31"/>
      <c r="F26" s="31"/>
      <c r="G26" s="31"/>
      <c r="H26" s="31"/>
      <c r="I26" s="105"/>
      <c r="J26" s="31"/>
      <c r="K26" s="31"/>
      <c r="L26" s="106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0"/>
      <c r="B27" s="111"/>
      <c r="C27" s="110"/>
      <c r="D27" s="110"/>
      <c r="E27" s="329" t="s">
        <v>19</v>
      </c>
      <c r="F27" s="329"/>
      <c r="G27" s="329"/>
      <c r="H27" s="329"/>
      <c r="I27" s="112"/>
      <c r="J27" s="110"/>
      <c r="K27" s="110"/>
      <c r="L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5"/>
      <c r="J28" s="31"/>
      <c r="K28" s="31"/>
      <c r="L28" s="106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4"/>
      <c r="E29" s="114"/>
      <c r="F29" s="114"/>
      <c r="G29" s="114"/>
      <c r="H29" s="114"/>
      <c r="I29" s="115"/>
      <c r="J29" s="114"/>
      <c r="K29" s="114"/>
      <c r="L29" s="106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105"/>
      <c r="J30" s="117">
        <f>ROUND(J79, 2)</f>
        <v>0</v>
      </c>
      <c r="K30" s="31"/>
      <c r="L30" s="106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4"/>
      <c r="E31" s="114"/>
      <c r="F31" s="114"/>
      <c r="G31" s="114"/>
      <c r="H31" s="114"/>
      <c r="I31" s="115"/>
      <c r="J31" s="114"/>
      <c r="K31" s="114"/>
      <c r="L31" s="106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9" t="s">
        <v>38</v>
      </c>
      <c r="J32" s="118" t="s">
        <v>40</v>
      </c>
      <c r="K32" s="31"/>
      <c r="L32" s="106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0" t="s">
        <v>41</v>
      </c>
      <c r="E33" s="104" t="s">
        <v>42</v>
      </c>
      <c r="F33" s="121">
        <f>ROUND((SUM(BE79:BE119)),  2)</f>
        <v>0</v>
      </c>
      <c r="G33" s="31"/>
      <c r="H33" s="31"/>
      <c r="I33" s="122">
        <v>0.21</v>
      </c>
      <c r="J33" s="121">
        <f>ROUND(((SUM(BE79:BE119))*I33),  2)</f>
        <v>0</v>
      </c>
      <c r="K33" s="31"/>
      <c r="L33" s="106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4" t="s">
        <v>43</v>
      </c>
      <c r="F34" s="121">
        <f>ROUND((SUM(BF79:BF119)),  2)</f>
        <v>0</v>
      </c>
      <c r="G34" s="31"/>
      <c r="H34" s="31"/>
      <c r="I34" s="122">
        <v>0.15</v>
      </c>
      <c r="J34" s="121">
        <f>ROUND(((SUM(BF79:BF119))*I34),  2)</f>
        <v>0</v>
      </c>
      <c r="K34" s="31"/>
      <c r="L34" s="106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44</v>
      </c>
      <c r="F35" s="121">
        <f>ROUND((SUM(BG79:BG119)),  2)</f>
        <v>0</v>
      </c>
      <c r="G35" s="31"/>
      <c r="H35" s="31"/>
      <c r="I35" s="122">
        <v>0.21</v>
      </c>
      <c r="J35" s="121">
        <f>0</f>
        <v>0</v>
      </c>
      <c r="K35" s="31"/>
      <c r="L35" s="106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4" t="s">
        <v>45</v>
      </c>
      <c r="F36" s="121">
        <f>ROUND((SUM(BH79:BH119)),  2)</f>
        <v>0</v>
      </c>
      <c r="G36" s="31"/>
      <c r="H36" s="31"/>
      <c r="I36" s="122">
        <v>0.15</v>
      </c>
      <c r="J36" s="121">
        <f>0</f>
        <v>0</v>
      </c>
      <c r="K36" s="31"/>
      <c r="L36" s="106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4" t="s">
        <v>46</v>
      </c>
      <c r="F37" s="121">
        <f>ROUND((SUM(BI79:BI119)),  2)</f>
        <v>0</v>
      </c>
      <c r="G37" s="31"/>
      <c r="H37" s="31"/>
      <c r="I37" s="122">
        <v>0</v>
      </c>
      <c r="J37" s="121">
        <f>0</f>
        <v>0</v>
      </c>
      <c r="K37" s="31"/>
      <c r="L37" s="106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05"/>
      <c r="J38" s="31"/>
      <c r="K38" s="31"/>
      <c r="L38" s="106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3"/>
      <c r="D39" s="124" t="s">
        <v>47</v>
      </c>
      <c r="E39" s="125"/>
      <c r="F39" s="125"/>
      <c r="G39" s="126" t="s">
        <v>48</v>
      </c>
      <c r="H39" s="127" t="s">
        <v>49</v>
      </c>
      <c r="I39" s="128"/>
      <c r="J39" s="129">
        <f>SUM(J30:J37)</f>
        <v>0</v>
      </c>
      <c r="K39" s="130"/>
      <c r="L39" s="106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106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106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118</v>
      </c>
      <c r="D45" s="33"/>
      <c r="E45" s="33"/>
      <c r="F45" s="33"/>
      <c r="G45" s="33"/>
      <c r="H45" s="33"/>
      <c r="I45" s="105"/>
      <c r="J45" s="33"/>
      <c r="K45" s="33"/>
      <c r="L45" s="106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105"/>
      <c r="J46" s="33"/>
      <c r="K46" s="33"/>
      <c r="L46" s="106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105"/>
      <c r="J47" s="33"/>
      <c r="K47" s="33"/>
      <c r="L47" s="106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30" t="str">
        <f>E7</f>
        <v>Oprava DŘT v úseku Pohled - Břeclav - Hodonín</v>
      </c>
      <c r="F48" s="331"/>
      <c r="G48" s="331"/>
      <c r="H48" s="331"/>
      <c r="I48" s="105"/>
      <c r="J48" s="33"/>
      <c r="K48" s="33"/>
      <c r="L48" s="106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116</v>
      </c>
      <c r="D49" s="33"/>
      <c r="E49" s="33"/>
      <c r="F49" s="33"/>
      <c r="G49" s="33"/>
      <c r="H49" s="33"/>
      <c r="I49" s="105"/>
      <c r="J49" s="33"/>
      <c r="K49" s="33"/>
      <c r="L49" s="106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03" t="str">
        <f>E9</f>
        <v>SO06 - SpS Letovice</v>
      </c>
      <c r="F50" s="332"/>
      <c r="G50" s="332"/>
      <c r="H50" s="332"/>
      <c r="I50" s="105"/>
      <c r="J50" s="33"/>
      <c r="K50" s="33"/>
      <c r="L50" s="106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105"/>
      <c r="J51" s="33"/>
      <c r="K51" s="33"/>
      <c r="L51" s="106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>Obvod OŘ Brno</v>
      </c>
      <c r="G52" s="33"/>
      <c r="H52" s="33"/>
      <c r="I52" s="108" t="s">
        <v>23</v>
      </c>
      <c r="J52" s="56" t="str">
        <f>IF(J12="","",J12)</f>
        <v>23. 10. 2019</v>
      </c>
      <c r="K52" s="33"/>
      <c r="L52" s="106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105"/>
      <c r="J53" s="33"/>
      <c r="K53" s="33"/>
      <c r="L53" s="106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3"/>
      <c r="E54" s="33"/>
      <c r="F54" s="24" t="str">
        <f>E15</f>
        <v>SŽDC, s.o., OŘ Brno</v>
      </c>
      <c r="G54" s="33"/>
      <c r="H54" s="33"/>
      <c r="I54" s="108" t="s">
        <v>31</v>
      </c>
      <c r="J54" s="29" t="str">
        <f>E21</f>
        <v xml:space="preserve"> </v>
      </c>
      <c r="K54" s="33"/>
      <c r="L54" s="106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29</v>
      </c>
      <c r="D55" s="33"/>
      <c r="E55" s="33"/>
      <c r="F55" s="24" t="str">
        <f>IF(E18="","",E18)</f>
        <v>Vyplň údaj</v>
      </c>
      <c r="G55" s="33"/>
      <c r="H55" s="33"/>
      <c r="I55" s="108" t="s">
        <v>34</v>
      </c>
      <c r="J55" s="29" t="str">
        <f>E24</f>
        <v xml:space="preserve"> </v>
      </c>
      <c r="K55" s="33"/>
      <c r="L55" s="106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105"/>
      <c r="J56" s="33"/>
      <c r="K56" s="33"/>
      <c r="L56" s="106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37" t="s">
        <v>119</v>
      </c>
      <c r="D57" s="138"/>
      <c r="E57" s="138"/>
      <c r="F57" s="138"/>
      <c r="G57" s="138"/>
      <c r="H57" s="138"/>
      <c r="I57" s="139"/>
      <c r="J57" s="140" t="s">
        <v>120</v>
      </c>
      <c r="K57" s="138"/>
      <c r="L57" s="106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105"/>
      <c r="J58" s="33"/>
      <c r="K58" s="33"/>
      <c r="L58" s="106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41" t="s">
        <v>69</v>
      </c>
      <c r="D59" s="33"/>
      <c r="E59" s="33"/>
      <c r="F59" s="33"/>
      <c r="G59" s="33"/>
      <c r="H59" s="33"/>
      <c r="I59" s="105"/>
      <c r="J59" s="74">
        <f>J79</f>
        <v>0</v>
      </c>
      <c r="K59" s="33"/>
      <c r="L59" s="106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121</v>
      </c>
    </row>
    <row r="60" spans="1:47" s="2" customFormat="1" ht="21.75" customHeight="1">
      <c r="A60" s="31"/>
      <c r="B60" s="32"/>
      <c r="C60" s="33"/>
      <c r="D60" s="33"/>
      <c r="E60" s="33"/>
      <c r="F60" s="33"/>
      <c r="G60" s="33"/>
      <c r="H60" s="33"/>
      <c r="I60" s="105"/>
      <c r="J60" s="33"/>
      <c r="K60" s="33"/>
      <c r="L60" s="106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6.95" customHeight="1">
      <c r="A61" s="31"/>
      <c r="B61" s="44"/>
      <c r="C61" s="45"/>
      <c r="D61" s="45"/>
      <c r="E61" s="45"/>
      <c r="F61" s="45"/>
      <c r="G61" s="45"/>
      <c r="H61" s="45"/>
      <c r="I61" s="133"/>
      <c r="J61" s="45"/>
      <c r="K61" s="45"/>
      <c r="L61" s="106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5" spans="1:65" s="2" customFormat="1" ht="6.95" customHeight="1">
      <c r="A65" s="31"/>
      <c r="B65" s="46"/>
      <c r="C65" s="47"/>
      <c r="D65" s="47"/>
      <c r="E65" s="47"/>
      <c r="F65" s="47"/>
      <c r="G65" s="47"/>
      <c r="H65" s="47"/>
      <c r="I65" s="136"/>
      <c r="J65" s="47"/>
      <c r="K65" s="47"/>
      <c r="L65" s="106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65" s="2" customFormat="1" ht="24.95" customHeight="1">
      <c r="A66" s="31"/>
      <c r="B66" s="32"/>
      <c r="C66" s="20" t="s">
        <v>122</v>
      </c>
      <c r="D66" s="33"/>
      <c r="E66" s="33"/>
      <c r="F66" s="33"/>
      <c r="G66" s="33"/>
      <c r="H66" s="33"/>
      <c r="I66" s="105"/>
      <c r="J66" s="33"/>
      <c r="K66" s="33"/>
      <c r="L66" s="106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5" s="2" customFormat="1" ht="6.95" customHeight="1">
      <c r="A67" s="31"/>
      <c r="B67" s="32"/>
      <c r="C67" s="33"/>
      <c r="D67" s="33"/>
      <c r="E67" s="33"/>
      <c r="F67" s="33"/>
      <c r="G67" s="33"/>
      <c r="H67" s="33"/>
      <c r="I67" s="105"/>
      <c r="J67" s="33"/>
      <c r="K67" s="33"/>
      <c r="L67" s="106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5" s="2" customFormat="1" ht="12" customHeight="1">
      <c r="A68" s="31"/>
      <c r="B68" s="32"/>
      <c r="C68" s="26" t="s">
        <v>16</v>
      </c>
      <c r="D68" s="33"/>
      <c r="E68" s="33"/>
      <c r="F68" s="33"/>
      <c r="G68" s="33"/>
      <c r="H68" s="33"/>
      <c r="I68" s="105"/>
      <c r="J68" s="33"/>
      <c r="K68" s="33"/>
      <c r="L68" s="106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5" s="2" customFormat="1" ht="16.5" customHeight="1">
      <c r="A69" s="31"/>
      <c r="B69" s="32"/>
      <c r="C69" s="33"/>
      <c r="D69" s="33"/>
      <c r="E69" s="330" t="str">
        <f>E7</f>
        <v>Oprava DŘT v úseku Pohled - Břeclav - Hodonín</v>
      </c>
      <c r="F69" s="331"/>
      <c r="G69" s="331"/>
      <c r="H69" s="331"/>
      <c r="I69" s="105"/>
      <c r="J69" s="33"/>
      <c r="K69" s="33"/>
      <c r="L69" s="106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5" s="2" customFormat="1" ht="12" customHeight="1">
      <c r="A70" s="31"/>
      <c r="B70" s="32"/>
      <c r="C70" s="26" t="s">
        <v>116</v>
      </c>
      <c r="D70" s="33"/>
      <c r="E70" s="33"/>
      <c r="F70" s="33"/>
      <c r="G70" s="33"/>
      <c r="H70" s="33"/>
      <c r="I70" s="105"/>
      <c r="J70" s="33"/>
      <c r="K70" s="33"/>
      <c r="L70" s="106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5" s="2" customFormat="1" ht="16.5" customHeight="1">
      <c r="A71" s="31"/>
      <c r="B71" s="32"/>
      <c r="C71" s="33"/>
      <c r="D71" s="33"/>
      <c r="E71" s="303" t="str">
        <f>E9</f>
        <v>SO06 - SpS Letovice</v>
      </c>
      <c r="F71" s="332"/>
      <c r="G71" s="332"/>
      <c r="H71" s="332"/>
      <c r="I71" s="105"/>
      <c r="J71" s="33"/>
      <c r="K71" s="33"/>
      <c r="L71" s="106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5" s="2" customFormat="1" ht="6.95" customHeight="1">
      <c r="A72" s="31"/>
      <c r="B72" s="32"/>
      <c r="C72" s="33"/>
      <c r="D72" s="33"/>
      <c r="E72" s="33"/>
      <c r="F72" s="33"/>
      <c r="G72" s="33"/>
      <c r="H72" s="33"/>
      <c r="I72" s="105"/>
      <c r="J72" s="33"/>
      <c r="K72" s="33"/>
      <c r="L72" s="106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5" s="2" customFormat="1" ht="12" customHeight="1">
      <c r="A73" s="31"/>
      <c r="B73" s="32"/>
      <c r="C73" s="26" t="s">
        <v>21</v>
      </c>
      <c r="D73" s="33"/>
      <c r="E73" s="33"/>
      <c r="F73" s="24" t="str">
        <f>F12</f>
        <v>Obvod OŘ Brno</v>
      </c>
      <c r="G73" s="33"/>
      <c r="H73" s="33"/>
      <c r="I73" s="108" t="s">
        <v>23</v>
      </c>
      <c r="J73" s="56" t="str">
        <f>IF(J12="","",J12)</f>
        <v>23. 10. 2019</v>
      </c>
      <c r="K73" s="33"/>
      <c r="L73" s="106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5" s="2" customFormat="1" ht="6.95" customHeight="1">
      <c r="A74" s="31"/>
      <c r="B74" s="32"/>
      <c r="C74" s="33"/>
      <c r="D74" s="33"/>
      <c r="E74" s="33"/>
      <c r="F74" s="33"/>
      <c r="G74" s="33"/>
      <c r="H74" s="33"/>
      <c r="I74" s="105"/>
      <c r="J74" s="33"/>
      <c r="K74" s="33"/>
      <c r="L74" s="106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5" s="2" customFormat="1" ht="15.2" customHeight="1">
      <c r="A75" s="31"/>
      <c r="B75" s="32"/>
      <c r="C75" s="26" t="s">
        <v>25</v>
      </c>
      <c r="D75" s="33"/>
      <c r="E75" s="33"/>
      <c r="F75" s="24" t="str">
        <f>E15</f>
        <v>SŽDC, s.o., OŘ Brno</v>
      </c>
      <c r="G75" s="33"/>
      <c r="H75" s="33"/>
      <c r="I75" s="108" t="s">
        <v>31</v>
      </c>
      <c r="J75" s="29" t="str">
        <f>E21</f>
        <v xml:space="preserve"> </v>
      </c>
      <c r="K75" s="33"/>
      <c r="L75" s="106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5" s="2" customFormat="1" ht="15.2" customHeight="1">
      <c r="A76" s="31"/>
      <c r="B76" s="32"/>
      <c r="C76" s="26" t="s">
        <v>29</v>
      </c>
      <c r="D76" s="33"/>
      <c r="E76" s="33"/>
      <c r="F76" s="24" t="str">
        <f>IF(E18="","",E18)</f>
        <v>Vyplň údaj</v>
      </c>
      <c r="G76" s="33"/>
      <c r="H76" s="33"/>
      <c r="I76" s="108" t="s">
        <v>34</v>
      </c>
      <c r="J76" s="29" t="str">
        <f>E24</f>
        <v xml:space="preserve"> </v>
      </c>
      <c r="K76" s="33"/>
      <c r="L76" s="106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5" s="2" customFormat="1" ht="10.35" customHeight="1">
      <c r="A77" s="31"/>
      <c r="B77" s="32"/>
      <c r="C77" s="33"/>
      <c r="D77" s="33"/>
      <c r="E77" s="33"/>
      <c r="F77" s="33"/>
      <c r="G77" s="33"/>
      <c r="H77" s="33"/>
      <c r="I77" s="105"/>
      <c r="J77" s="33"/>
      <c r="K77" s="33"/>
      <c r="L77" s="106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5" s="9" customFormat="1" ht="29.25" customHeight="1">
      <c r="A78" s="142"/>
      <c r="B78" s="143"/>
      <c r="C78" s="144" t="s">
        <v>123</v>
      </c>
      <c r="D78" s="145" t="s">
        <v>56</v>
      </c>
      <c r="E78" s="145" t="s">
        <v>52</v>
      </c>
      <c r="F78" s="145" t="s">
        <v>53</v>
      </c>
      <c r="G78" s="145" t="s">
        <v>124</v>
      </c>
      <c r="H78" s="145" t="s">
        <v>125</v>
      </c>
      <c r="I78" s="146" t="s">
        <v>126</v>
      </c>
      <c r="J78" s="145" t="s">
        <v>120</v>
      </c>
      <c r="K78" s="147" t="s">
        <v>127</v>
      </c>
      <c r="L78" s="148"/>
      <c r="M78" s="65" t="s">
        <v>19</v>
      </c>
      <c r="N78" s="66" t="s">
        <v>41</v>
      </c>
      <c r="O78" s="66" t="s">
        <v>128</v>
      </c>
      <c r="P78" s="66" t="s">
        <v>129</v>
      </c>
      <c r="Q78" s="66" t="s">
        <v>130</v>
      </c>
      <c r="R78" s="66" t="s">
        <v>131</v>
      </c>
      <c r="S78" s="66" t="s">
        <v>132</v>
      </c>
      <c r="T78" s="67" t="s">
        <v>133</v>
      </c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  <c r="AE78" s="142"/>
    </row>
    <row r="79" spans="1:65" s="2" customFormat="1" ht="22.9" customHeight="1">
      <c r="A79" s="31"/>
      <c r="B79" s="32"/>
      <c r="C79" s="72" t="s">
        <v>134</v>
      </c>
      <c r="D79" s="33"/>
      <c r="E79" s="33"/>
      <c r="F79" s="33"/>
      <c r="G79" s="33"/>
      <c r="H79" s="33"/>
      <c r="I79" s="105"/>
      <c r="J79" s="149">
        <f>BK79</f>
        <v>0</v>
      </c>
      <c r="K79" s="33"/>
      <c r="L79" s="36"/>
      <c r="M79" s="68"/>
      <c r="N79" s="150"/>
      <c r="O79" s="69"/>
      <c r="P79" s="151">
        <f>SUM(P80:P119)</f>
        <v>0</v>
      </c>
      <c r="Q79" s="69"/>
      <c r="R79" s="151">
        <f>SUM(R80:R119)</f>
        <v>0</v>
      </c>
      <c r="S79" s="69"/>
      <c r="T79" s="152">
        <f>SUM(T80:T119)</f>
        <v>0</v>
      </c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T79" s="14" t="s">
        <v>70</v>
      </c>
      <c r="AU79" s="14" t="s">
        <v>121</v>
      </c>
      <c r="BK79" s="153">
        <f>SUM(BK80:BK119)</f>
        <v>0</v>
      </c>
    </row>
    <row r="80" spans="1:65" s="2" customFormat="1" ht="24" customHeight="1">
      <c r="A80" s="31"/>
      <c r="B80" s="32"/>
      <c r="C80" s="154" t="s">
        <v>79</v>
      </c>
      <c r="D80" s="154" t="s">
        <v>135</v>
      </c>
      <c r="E80" s="155" t="s">
        <v>136</v>
      </c>
      <c r="F80" s="156" t="s">
        <v>137</v>
      </c>
      <c r="G80" s="157" t="s">
        <v>138</v>
      </c>
      <c r="H80" s="158">
        <v>1</v>
      </c>
      <c r="I80" s="159"/>
      <c r="J80" s="160">
        <f t="shared" ref="J80:J119" si="0">ROUND(I80*H80,2)</f>
        <v>0</v>
      </c>
      <c r="K80" s="156" t="s">
        <v>139</v>
      </c>
      <c r="L80" s="161"/>
      <c r="M80" s="162" t="s">
        <v>19</v>
      </c>
      <c r="N80" s="163" t="s">
        <v>42</v>
      </c>
      <c r="O80" s="61"/>
      <c r="P80" s="164">
        <f t="shared" ref="P80:P119" si="1">O80*H80</f>
        <v>0</v>
      </c>
      <c r="Q80" s="164">
        <v>0</v>
      </c>
      <c r="R80" s="164">
        <f t="shared" ref="R80:R119" si="2">Q80*H80</f>
        <v>0</v>
      </c>
      <c r="S80" s="164">
        <v>0</v>
      </c>
      <c r="T80" s="165">
        <f t="shared" ref="T80:T119" si="3">S80*H80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R80" s="166" t="s">
        <v>140</v>
      </c>
      <c r="AT80" s="166" t="s">
        <v>135</v>
      </c>
      <c r="AU80" s="166" t="s">
        <v>71</v>
      </c>
      <c r="AY80" s="14" t="s">
        <v>141</v>
      </c>
      <c r="BE80" s="167">
        <f t="shared" ref="BE80:BE119" si="4">IF(N80="základní",J80,0)</f>
        <v>0</v>
      </c>
      <c r="BF80" s="167">
        <f t="shared" ref="BF80:BF119" si="5">IF(N80="snížená",J80,0)</f>
        <v>0</v>
      </c>
      <c r="BG80" s="167">
        <f t="shared" ref="BG80:BG119" si="6">IF(N80="zákl. přenesená",J80,0)</f>
        <v>0</v>
      </c>
      <c r="BH80" s="167">
        <f t="shared" ref="BH80:BH119" si="7">IF(N80="sníž. přenesená",J80,0)</f>
        <v>0</v>
      </c>
      <c r="BI80" s="167">
        <f t="shared" ref="BI80:BI119" si="8">IF(N80="nulová",J80,0)</f>
        <v>0</v>
      </c>
      <c r="BJ80" s="14" t="s">
        <v>79</v>
      </c>
      <c r="BK80" s="167">
        <f t="shared" ref="BK80:BK119" si="9">ROUND(I80*H80,2)</f>
        <v>0</v>
      </c>
      <c r="BL80" s="14" t="s">
        <v>142</v>
      </c>
      <c r="BM80" s="166" t="s">
        <v>492</v>
      </c>
    </row>
    <row r="81" spans="1:65" s="2" customFormat="1" ht="24" customHeight="1">
      <c r="A81" s="31"/>
      <c r="B81" s="32"/>
      <c r="C81" s="154" t="s">
        <v>81</v>
      </c>
      <c r="D81" s="154" t="s">
        <v>135</v>
      </c>
      <c r="E81" s="155" t="s">
        <v>144</v>
      </c>
      <c r="F81" s="156" t="s">
        <v>145</v>
      </c>
      <c r="G81" s="157" t="s">
        <v>138</v>
      </c>
      <c r="H81" s="158">
        <v>1</v>
      </c>
      <c r="I81" s="159"/>
      <c r="J81" s="160">
        <f t="shared" si="0"/>
        <v>0</v>
      </c>
      <c r="K81" s="156" t="s">
        <v>139</v>
      </c>
      <c r="L81" s="161"/>
      <c r="M81" s="162" t="s">
        <v>19</v>
      </c>
      <c r="N81" s="163" t="s">
        <v>42</v>
      </c>
      <c r="O81" s="61"/>
      <c r="P81" s="164">
        <f t="shared" si="1"/>
        <v>0</v>
      </c>
      <c r="Q81" s="164">
        <v>0</v>
      </c>
      <c r="R81" s="164">
        <f t="shared" si="2"/>
        <v>0</v>
      </c>
      <c r="S81" s="164">
        <v>0</v>
      </c>
      <c r="T81" s="165">
        <f t="shared" si="3"/>
        <v>0</v>
      </c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R81" s="166" t="s">
        <v>140</v>
      </c>
      <c r="AT81" s="166" t="s">
        <v>135</v>
      </c>
      <c r="AU81" s="166" t="s">
        <v>71</v>
      </c>
      <c r="AY81" s="14" t="s">
        <v>141</v>
      </c>
      <c r="BE81" s="167">
        <f t="shared" si="4"/>
        <v>0</v>
      </c>
      <c r="BF81" s="167">
        <f t="shared" si="5"/>
        <v>0</v>
      </c>
      <c r="BG81" s="167">
        <f t="shared" si="6"/>
        <v>0</v>
      </c>
      <c r="BH81" s="167">
        <f t="shared" si="7"/>
        <v>0</v>
      </c>
      <c r="BI81" s="167">
        <f t="shared" si="8"/>
        <v>0</v>
      </c>
      <c r="BJ81" s="14" t="s">
        <v>79</v>
      </c>
      <c r="BK81" s="167">
        <f t="shared" si="9"/>
        <v>0</v>
      </c>
      <c r="BL81" s="14" t="s">
        <v>142</v>
      </c>
      <c r="BM81" s="166" t="s">
        <v>493</v>
      </c>
    </row>
    <row r="82" spans="1:65" s="2" customFormat="1" ht="24" customHeight="1">
      <c r="A82" s="31"/>
      <c r="B82" s="32"/>
      <c r="C82" s="154" t="s">
        <v>147</v>
      </c>
      <c r="D82" s="154" t="s">
        <v>135</v>
      </c>
      <c r="E82" s="155" t="s">
        <v>151</v>
      </c>
      <c r="F82" s="156" t="s">
        <v>152</v>
      </c>
      <c r="G82" s="157" t="s">
        <v>138</v>
      </c>
      <c r="H82" s="158">
        <v>1</v>
      </c>
      <c r="I82" s="159"/>
      <c r="J82" s="160">
        <f t="shared" si="0"/>
        <v>0</v>
      </c>
      <c r="K82" s="156" t="s">
        <v>139</v>
      </c>
      <c r="L82" s="161"/>
      <c r="M82" s="162" t="s">
        <v>19</v>
      </c>
      <c r="N82" s="163" t="s">
        <v>42</v>
      </c>
      <c r="O82" s="61"/>
      <c r="P82" s="164">
        <f t="shared" si="1"/>
        <v>0</v>
      </c>
      <c r="Q82" s="164">
        <v>0</v>
      </c>
      <c r="R82" s="164">
        <f t="shared" si="2"/>
        <v>0</v>
      </c>
      <c r="S82" s="164">
        <v>0</v>
      </c>
      <c r="T82" s="165">
        <f t="shared" si="3"/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66" t="s">
        <v>140</v>
      </c>
      <c r="AT82" s="166" t="s">
        <v>135</v>
      </c>
      <c r="AU82" s="166" t="s">
        <v>71</v>
      </c>
      <c r="AY82" s="14" t="s">
        <v>141</v>
      </c>
      <c r="BE82" s="167">
        <f t="shared" si="4"/>
        <v>0</v>
      </c>
      <c r="BF82" s="167">
        <f t="shared" si="5"/>
        <v>0</v>
      </c>
      <c r="BG82" s="167">
        <f t="shared" si="6"/>
        <v>0</v>
      </c>
      <c r="BH82" s="167">
        <f t="shared" si="7"/>
        <v>0</v>
      </c>
      <c r="BI82" s="167">
        <f t="shared" si="8"/>
        <v>0</v>
      </c>
      <c r="BJ82" s="14" t="s">
        <v>79</v>
      </c>
      <c r="BK82" s="167">
        <f t="shared" si="9"/>
        <v>0</v>
      </c>
      <c r="BL82" s="14" t="s">
        <v>142</v>
      </c>
      <c r="BM82" s="166" t="s">
        <v>494</v>
      </c>
    </row>
    <row r="83" spans="1:65" s="2" customFormat="1" ht="24" customHeight="1">
      <c r="A83" s="31"/>
      <c r="B83" s="32"/>
      <c r="C83" s="154" t="s">
        <v>142</v>
      </c>
      <c r="D83" s="154" t="s">
        <v>135</v>
      </c>
      <c r="E83" s="155" t="s">
        <v>155</v>
      </c>
      <c r="F83" s="156" t="s">
        <v>156</v>
      </c>
      <c r="G83" s="157" t="s">
        <v>138</v>
      </c>
      <c r="H83" s="158">
        <v>1</v>
      </c>
      <c r="I83" s="159"/>
      <c r="J83" s="160">
        <f t="shared" si="0"/>
        <v>0</v>
      </c>
      <c r="K83" s="156" t="s">
        <v>139</v>
      </c>
      <c r="L83" s="161"/>
      <c r="M83" s="162" t="s">
        <v>19</v>
      </c>
      <c r="N83" s="163" t="s">
        <v>42</v>
      </c>
      <c r="O83" s="61"/>
      <c r="P83" s="164">
        <f t="shared" si="1"/>
        <v>0</v>
      </c>
      <c r="Q83" s="164">
        <v>0</v>
      </c>
      <c r="R83" s="164">
        <f t="shared" si="2"/>
        <v>0</v>
      </c>
      <c r="S83" s="164">
        <v>0</v>
      </c>
      <c r="T83" s="165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66" t="s">
        <v>140</v>
      </c>
      <c r="AT83" s="166" t="s">
        <v>135</v>
      </c>
      <c r="AU83" s="166" t="s">
        <v>71</v>
      </c>
      <c r="AY83" s="14" t="s">
        <v>141</v>
      </c>
      <c r="BE83" s="167">
        <f t="shared" si="4"/>
        <v>0</v>
      </c>
      <c r="BF83" s="167">
        <f t="shared" si="5"/>
        <v>0</v>
      </c>
      <c r="BG83" s="167">
        <f t="shared" si="6"/>
        <v>0</v>
      </c>
      <c r="BH83" s="167">
        <f t="shared" si="7"/>
        <v>0</v>
      </c>
      <c r="BI83" s="167">
        <f t="shared" si="8"/>
        <v>0</v>
      </c>
      <c r="BJ83" s="14" t="s">
        <v>79</v>
      </c>
      <c r="BK83" s="167">
        <f t="shared" si="9"/>
        <v>0</v>
      </c>
      <c r="BL83" s="14" t="s">
        <v>142</v>
      </c>
      <c r="BM83" s="166" t="s">
        <v>495</v>
      </c>
    </row>
    <row r="84" spans="1:65" s="2" customFormat="1" ht="24" customHeight="1">
      <c r="A84" s="31"/>
      <c r="B84" s="32"/>
      <c r="C84" s="154" t="s">
        <v>154</v>
      </c>
      <c r="D84" s="154" t="s">
        <v>135</v>
      </c>
      <c r="E84" s="155" t="s">
        <v>159</v>
      </c>
      <c r="F84" s="156" t="s">
        <v>160</v>
      </c>
      <c r="G84" s="157" t="s">
        <v>138</v>
      </c>
      <c r="H84" s="158">
        <v>4</v>
      </c>
      <c r="I84" s="159"/>
      <c r="J84" s="160">
        <f t="shared" si="0"/>
        <v>0</v>
      </c>
      <c r="K84" s="156" t="s">
        <v>139</v>
      </c>
      <c r="L84" s="161"/>
      <c r="M84" s="162" t="s">
        <v>19</v>
      </c>
      <c r="N84" s="163" t="s">
        <v>42</v>
      </c>
      <c r="O84" s="61"/>
      <c r="P84" s="164">
        <f t="shared" si="1"/>
        <v>0</v>
      </c>
      <c r="Q84" s="164">
        <v>0</v>
      </c>
      <c r="R84" s="164">
        <f t="shared" si="2"/>
        <v>0</v>
      </c>
      <c r="S84" s="164">
        <v>0</v>
      </c>
      <c r="T84" s="165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66" t="s">
        <v>140</v>
      </c>
      <c r="AT84" s="166" t="s">
        <v>135</v>
      </c>
      <c r="AU84" s="166" t="s">
        <v>71</v>
      </c>
      <c r="AY84" s="14" t="s">
        <v>141</v>
      </c>
      <c r="BE84" s="167">
        <f t="shared" si="4"/>
        <v>0</v>
      </c>
      <c r="BF84" s="167">
        <f t="shared" si="5"/>
        <v>0</v>
      </c>
      <c r="BG84" s="167">
        <f t="shared" si="6"/>
        <v>0</v>
      </c>
      <c r="BH84" s="167">
        <f t="shared" si="7"/>
        <v>0</v>
      </c>
      <c r="BI84" s="167">
        <f t="shared" si="8"/>
        <v>0</v>
      </c>
      <c r="BJ84" s="14" t="s">
        <v>79</v>
      </c>
      <c r="BK84" s="167">
        <f t="shared" si="9"/>
        <v>0</v>
      </c>
      <c r="BL84" s="14" t="s">
        <v>142</v>
      </c>
      <c r="BM84" s="166" t="s">
        <v>496</v>
      </c>
    </row>
    <row r="85" spans="1:65" s="2" customFormat="1" ht="24" customHeight="1">
      <c r="A85" s="31"/>
      <c r="B85" s="32"/>
      <c r="C85" s="154" t="s">
        <v>158</v>
      </c>
      <c r="D85" s="154" t="s">
        <v>135</v>
      </c>
      <c r="E85" s="155" t="s">
        <v>163</v>
      </c>
      <c r="F85" s="156" t="s">
        <v>164</v>
      </c>
      <c r="G85" s="157" t="s">
        <v>138</v>
      </c>
      <c r="H85" s="158">
        <v>6</v>
      </c>
      <c r="I85" s="159"/>
      <c r="J85" s="160">
        <f t="shared" si="0"/>
        <v>0</v>
      </c>
      <c r="K85" s="156" t="s">
        <v>139</v>
      </c>
      <c r="L85" s="161"/>
      <c r="M85" s="162" t="s">
        <v>19</v>
      </c>
      <c r="N85" s="163" t="s">
        <v>42</v>
      </c>
      <c r="O85" s="61"/>
      <c r="P85" s="164">
        <f t="shared" si="1"/>
        <v>0</v>
      </c>
      <c r="Q85" s="164">
        <v>0</v>
      </c>
      <c r="R85" s="164">
        <f t="shared" si="2"/>
        <v>0</v>
      </c>
      <c r="S85" s="164">
        <v>0</v>
      </c>
      <c r="T85" s="165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66" t="s">
        <v>140</v>
      </c>
      <c r="AT85" s="166" t="s">
        <v>135</v>
      </c>
      <c r="AU85" s="166" t="s">
        <v>71</v>
      </c>
      <c r="AY85" s="14" t="s">
        <v>141</v>
      </c>
      <c r="BE85" s="167">
        <f t="shared" si="4"/>
        <v>0</v>
      </c>
      <c r="BF85" s="167">
        <f t="shared" si="5"/>
        <v>0</v>
      </c>
      <c r="BG85" s="167">
        <f t="shared" si="6"/>
        <v>0</v>
      </c>
      <c r="BH85" s="167">
        <f t="shared" si="7"/>
        <v>0</v>
      </c>
      <c r="BI85" s="167">
        <f t="shared" si="8"/>
        <v>0</v>
      </c>
      <c r="BJ85" s="14" t="s">
        <v>79</v>
      </c>
      <c r="BK85" s="167">
        <f t="shared" si="9"/>
        <v>0</v>
      </c>
      <c r="BL85" s="14" t="s">
        <v>142</v>
      </c>
      <c r="BM85" s="166" t="s">
        <v>497</v>
      </c>
    </row>
    <row r="86" spans="1:65" s="2" customFormat="1" ht="24" customHeight="1">
      <c r="A86" s="31"/>
      <c r="B86" s="32"/>
      <c r="C86" s="154" t="s">
        <v>162</v>
      </c>
      <c r="D86" s="154" t="s">
        <v>135</v>
      </c>
      <c r="E86" s="155" t="s">
        <v>166</v>
      </c>
      <c r="F86" s="156" t="s">
        <v>167</v>
      </c>
      <c r="G86" s="157" t="s">
        <v>138</v>
      </c>
      <c r="H86" s="158">
        <v>2</v>
      </c>
      <c r="I86" s="159"/>
      <c r="J86" s="160">
        <f t="shared" si="0"/>
        <v>0</v>
      </c>
      <c r="K86" s="156" t="s">
        <v>139</v>
      </c>
      <c r="L86" s="161"/>
      <c r="M86" s="162" t="s">
        <v>19</v>
      </c>
      <c r="N86" s="163" t="s">
        <v>42</v>
      </c>
      <c r="O86" s="61"/>
      <c r="P86" s="164">
        <f t="shared" si="1"/>
        <v>0</v>
      </c>
      <c r="Q86" s="164">
        <v>0</v>
      </c>
      <c r="R86" s="164">
        <f t="shared" si="2"/>
        <v>0</v>
      </c>
      <c r="S86" s="164">
        <v>0</v>
      </c>
      <c r="T86" s="165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66" t="s">
        <v>197</v>
      </c>
      <c r="AT86" s="166" t="s">
        <v>135</v>
      </c>
      <c r="AU86" s="166" t="s">
        <v>71</v>
      </c>
      <c r="AY86" s="14" t="s">
        <v>141</v>
      </c>
      <c r="BE86" s="167">
        <f t="shared" si="4"/>
        <v>0</v>
      </c>
      <c r="BF86" s="167">
        <f t="shared" si="5"/>
        <v>0</v>
      </c>
      <c r="BG86" s="167">
        <f t="shared" si="6"/>
        <v>0</v>
      </c>
      <c r="BH86" s="167">
        <f t="shared" si="7"/>
        <v>0</v>
      </c>
      <c r="BI86" s="167">
        <f t="shared" si="8"/>
        <v>0</v>
      </c>
      <c r="BJ86" s="14" t="s">
        <v>79</v>
      </c>
      <c r="BK86" s="167">
        <f t="shared" si="9"/>
        <v>0</v>
      </c>
      <c r="BL86" s="14" t="s">
        <v>197</v>
      </c>
      <c r="BM86" s="166" t="s">
        <v>498</v>
      </c>
    </row>
    <row r="87" spans="1:65" s="2" customFormat="1" ht="24" customHeight="1">
      <c r="A87" s="31"/>
      <c r="B87" s="32"/>
      <c r="C87" s="154" t="s">
        <v>140</v>
      </c>
      <c r="D87" s="154" t="s">
        <v>135</v>
      </c>
      <c r="E87" s="155" t="s">
        <v>499</v>
      </c>
      <c r="F87" s="156" t="s">
        <v>500</v>
      </c>
      <c r="G87" s="157" t="s">
        <v>138</v>
      </c>
      <c r="H87" s="158">
        <v>1</v>
      </c>
      <c r="I87" s="159"/>
      <c r="J87" s="160">
        <f t="shared" si="0"/>
        <v>0</v>
      </c>
      <c r="K87" s="156" t="s">
        <v>139</v>
      </c>
      <c r="L87" s="161"/>
      <c r="M87" s="162" t="s">
        <v>19</v>
      </c>
      <c r="N87" s="163" t="s">
        <v>42</v>
      </c>
      <c r="O87" s="61"/>
      <c r="P87" s="164">
        <f t="shared" si="1"/>
        <v>0</v>
      </c>
      <c r="Q87" s="164">
        <v>0</v>
      </c>
      <c r="R87" s="164">
        <f t="shared" si="2"/>
        <v>0</v>
      </c>
      <c r="S87" s="164">
        <v>0</v>
      </c>
      <c r="T87" s="165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66" t="s">
        <v>197</v>
      </c>
      <c r="AT87" s="166" t="s">
        <v>135</v>
      </c>
      <c r="AU87" s="166" t="s">
        <v>71</v>
      </c>
      <c r="AY87" s="14" t="s">
        <v>141</v>
      </c>
      <c r="BE87" s="167">
        <f t="shared" si="4"/>
        <v>0</v>
      </c>
      <c r="BF87" s="167">
        <f t="shared" si="5"/>
        <v>0</v>
      </c>
      <c r="BG87" s="167">
        <f t="shared" si="6"/>
        <v>0</v>
      </c>
      <c r="BH87" s="167">
        <f t="shared" si="7"/>
        <v>0</v>
      </c>
      <c r="BI87" s="167">
        <f t="shared" si="8"/>
        <v>0</v>
      </c>
      <c r="BJ87" s="14" t="s">
        <v>79</v>
      </c>
      <c r="BK87" s="167">
        <f t="shared" si="9"/>
        <v>0</v>
      </c>
      <c r="BL87" s="14" t="s">
        <v>197</v>
      </c>
      <c r="BM87" s="166" t="s">
        <v>501</v>
      </c>
    </row>
    <row r="88" spans="1:65" s="2" customFormat="1" ht="24" customHeight="1">
      <c r="A88" s="31"/>
      <c r="B88" s="32"/>
      <c r="C88" s="154" t="s">
        <v>169</v>
      </c>
      <c r="D88" s="154" t="s">
        <v>135</v>
      </c>
      <c r="E88" s="155" t="s">
        <v>174</v>
      </c>
      <c r="F88" s="156" t="s">
        <v>175</v>
      </c>
      <c r="G88" s="157" t="s">
        <v>138</v>
      </c>
      <c r="H88" s="158">
        <v>1</v>
      </c>
      <c r="I88" s="159"/>
      <c r="J88" s="160">
        <f t="shared" si="0"/>
        <v>0</v>
      </c>
      <c r="K88" s="156" t="s">
        <v>139</v>
      </c>
      <c r="L88" s="161"/>
      <c r="M88" s="162" t="s">
        <v>19</v>
      </c>
      <c r="N88" s="163" t="s">
        <v>42</v>
      </c>
      <c r="O88" s="61"/>
      <c r="P88" s="164">
        <f t="shared" si="1"/>
        <v>0</v>
      </c>
      <c r="Q88" s="164">
        <v>0</v>
      </c>
      <c r="R88" s="164">
        <f t="shared" si="2"/>
        <v>0</v>
      </c>
      <c r="S88" s="164">
        <v>0</v>
      </c>
      <c r="T88" s="165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66" t="s">
        <v>197</v>
      </c>
      <c r="AT88" s="166" t="s">
        <v>135</v>
      </c>
      <c r="AU88" s="166" t="s">
        <v>71</v>
      </c>
      <c r="AY88" s="14" t="s">
        <v>141</v>
      </c>
      <c r="BE88" s="167">
        <f t="shared" si="4"/>
        <v>0</v>
      </c>
      <c r="BF88" s="167">
        <f t="shared" si="5"/>
        <v>0</v>
      </c>
      <c r="BG88" s="167">
        <f t="shared" si="6"/>
        <v>0</v>
      </c>
      <c r="BH88" s="167">
        <f t="shared" si="7"/>
        <v>0</v>
      </c>
      <c r="BI88" s="167">
        <f t="shared" si="8"/>
        <v>0</v>
      </c>
      <c r="BJ88" s="14" t="s">
        <v>79</v>
      </c>
      <c r="BK88" s="167">
        <f t="shared" si="9"/>
        <v>0</v>
      </c>
      <c r="BL88" s="14" t="s">
        <v>197</v>
      </c>
      <c r="BM88" s="166" t="s">
        <v>502</v>
      </c>
    </row>
    <row r="89" spans="1:65" s="2" customFormat="1" ht="24" customHeight="1">
      <c r="A89" s="31"/>
      <c r="B89" s="32"/>
      <c r="C89" s="154" t="s">
        <v>173</v>
      </c>
      <c r="D89" s="154" t="s">
        <v>135</v>
      </c>
      <c r="E89" s="155" t="s">
        <v>178</v>
      </c>
      <c r="F89" s="156" t="s">
        <v>179</v>
      </c>
      <c r="G89" s="157" t="s">
        <v>138</v>
      </c>
      <c r="H89" s="158">
        <v>1</v>
      </c>
      <c r="I89" s="159"/>
      <c r="J89" s="160">
        <f t="shared" si="0"/>
        <v>0</v>
      </c>
      <c r="K89" s="156" t="s">
        <v>139</v>
      </c>
      <c r="L89" s="161"/>
      <c r="M89" s="162" t="s">
        <v>19</v>
      </c>
      <c r="N89" s="163" t="s">
        <v>42</v>
      </c>
      <c r="O89" s="61"/>
      <c r="P89" s="164">
        <f t="shared" si="1"/>
        <v>0</v>
      </c>
      <c r="Q89" s="164">
        <v>0</v>
      </c>
      <c r="R89" s="164">
        <f t="shared" si="2"/>
        <v>0</v>
      </c>
      <c r="S89" s="164">
        <v>0</v>
      </c>
      <c r="T89" s="165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66" t="s">
        <v>140</v>
      </c>
      <c r="AT89" s="166" t="s">
        <v>135</v>
      </c>
      <c r="AU89" s="166" t="s">
        <v>71</v>
      </c>
      <c r="AY89" s="14" t="s">
        <v>141</v>
      </c>
      <c r="BE89" s="167">
        <f t="shared" si="4"/>
        <v>0</v>
      </c>
      <c r="BF89" s="167">
        <f t="shared" si="5"/>
        <v>0</v>
      </c>
      <c r="BG89" s="167">
        <f t="shared" si="6"/>
        <v>0</v>
      </c>
      <c r="BH89" s="167">
        <f t="shared" si="7"/>
        <v>0</v>
      </c>
      <c r="BI89" s="167">
        <f t="shared" si="8"/>
        <v>0</v>
      </c>
      <c r="BJ89" s="14" t="s">
        <v>79</v>
      </c>
      <c r="BK89" s="167">
        <f t="shared" si="9"/>
        <v>0</v>
      </c>
      <c r="BL89" s="14" t="s">
        <v>142</v>
      </c>
      <c r="BM89" s="166" t="s">
        <v>503</v>
      </c>
    </row>
    <row r="90" spans="1:65" s="2" customFormat="1" ht="24" customHeight="1">
      <c r="A90" s="31"/>
      <c r="B90" s="32"/>
      <c r="C90" s="154" t="s">
        <v>177</v>
      </c>
      <c r="D90" s="154" t="s">
        <v>135</v>
      </c>
      <c r="E90" s="155" t="s">
        <v>186</v>
      </c>
      <c r="F90" s="156" t="s">
        <v>187</v>
      </c>
      <c r="G90" s="157" t="s">
        <v>188</v>
      </c>
      <c r="H90" s="158">
        <v>13</v>
      </c>
      <c r="I90" s="159"/>
      <c r="J90" s="160">
        <f t="shared" si="0"/>
        <v>0</v>
      </c>
      <c r="K90" s="156" t="s">
        <v>139</v>
      </c>
      <c r="L90" s="161"/>
      <c r="M90" s="162" t="s">
        <v>19</v>
      </c>
      <c r="N90" s="163" t="s">
        <v>42</v>
      </c>
      <c r="O90" s="61"/>
      <c r="P90" s="164">
        <f t="shared" si="1"/>
        <v>0</v>
      </c>
      <c r="Q90" s="164">
        <v>0</v>
      </c>
      <c r="R90" s="164">
        <f t="shared" si="2"/>
        <v>0</v>
      </c>
      <c r="S90" s="164">
        <v>0</v>
      </c>
      <c r="T90" s="165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66" t="s">
        <v>197</v>
      </c>
      <c r="AT90" s="166" t="s">
        <v>135</v>
      </c>
      <c r="AU90" s="166" t="s">
        <v>71</v>
      </c>
      <c r="AY90" s="14" t="s">
        <v>141</v>
      </c>
      <c r="BE90" s="167">
        <f t="shared" si="4"/>
        <v>0</v>
      </c>
      <c r="BF90" s="167">
        <f t="shared" si="5"/>
        <v>0</v>
      </c>
      <c r="BG90" s="167">
        <f t="shared" si="6"/>
        <v>0</v>
      </c>
      <c r="BH90" s="167">
        <f t="shared" si="7"/>
        <v>0</v>
      </c>
      <c r="BI90" s="167">
        <f t="shared" si="8"/>
        <v>0</v>
      </c>
      <c r="BJ90" s="14" t="s">
        <v>79</v>
      </c>
      <c r="BK90" s="167">
        <f t="shared" si="9"/>
        <v>0</v>
      </c>
      <c r="BL90" s="14" t="s">
        <v>197</v>
      </c>
      <c r="BM90" s="166" t="s">
        <v>504</v>
      </c>
    </row>
    <row r="91" spans="1:65" s="2" customFormat="1" ht="24" customHeight="1">
      <c r="A91" s="31"/>
      <c r="B91" s="32"/>
      <c r="C91" s="168" t="s">
        <v>181</v>
      </c>
      <c r="D91" s="168" t="s">
        <v>191</v>
      </c>
      <c r="E91" s="169" t="s">
        <v>192</v>
      </c>
      <c r="F91" s="170" t="s">
        <v>193</v>
      </c>
      <c r="G91" s="171" t="s">
        <v>188</v>
      </c>
      <c r="H91" s="172">
        <v>13</v>
      </c>
      <c r="I91" s="173"/>
      <c r="J91" s="174">
        <f t="shared" si="0"/>
        <v>0</v>
      </c>
      <c r="K91" s="170" t="s">
        <v>139</v>
      </c>
      <c r="L91" s="36"/>
      <c r="M91" s="175" t="s">
        <v>19</v>
      </c>
      <c r="N91" s="176" t="s">
        <v>42</v>
      </c>
      <c r="O91" s="61"/>
      <c r="P91" s="164">
        <f t="shared" si="1"/>
        <v>0</v>
      </c>
      <c r="Q91" s="164">
        <v>0</v>
      </c>
      <c r="R91" s="164">
        <f t="shared" si="2"/>
        <v>0</v>
      </c>
      <c r="S91" s="164">
        <v>0</v>
      </c>
      <c r="T91" s="165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66" t="s">
        <v>202</v>
      </c>
      <c r="AT91" s="166" t="s">
        <v>191</v>
      </c>
      <c r="AU91" s="166" t="s">
        <v>71</v>
      </c>
      <c r="AY91" s="14" t="s">
        <v>141</v>
      </c>
      <c r="BE91" s="167">
        <f t="shared" si="4"/>
        <v>0</v>
      </c>
      <c r="BF91" s="167">
        <f t="shared" si="5"/>
        <v>0</v>
      </c>
      <c r="BG91" s="167">
        <f t="shared" si="6"/>
        <v>0</v>
      </c>
      <c r="BH91" s="167">
        <f t="shared" si="7"/>
        <v>0</v>
      </c>
      <c r="BI91" s="167">
        <f t="shared" si="8"/>
        <v>0</v>
      </c>
      <c r="BJ91" s="14" t="s">
        <v>79</v>
      </c>
      <c r="BK91" s="167">
        <f t="shared" si="9"/>
        <v>0</v>
      </c>
      <c r="BL91" s="14" t="s">
        <v>202</v>
      </c>
      <c r="BM91" s="166" t="s">
        <v>505</v>
      </c>
    </row>
    <row r="92" spans="1:65" s="2" customFormat="1" ht="24" customHeight="1">
      <c r="A92" s="31"/>
      <c r="B92" s="32"/>
      <c r="C92" s="168" t="s">
        <v>185</v>
      </c>
      <c r="D92" s="168" t="s">
        <v>191</v>
      </c>
      <c r="E92" s="169" t="s">
        <v>317</v>
      </c>
      <c r="F92" s="170" t="s">
        <v>318</v>
      </c>
      <c r="G92" s="171" t="s">
        <v>188</v>
      </c>
      <c r="H92" s="172">
        <v>15</v>
      </c>
      <c r="I92" s="173"/>
      <c r="J92" s="174">
        <f t="shared" si="0"/>
        <v>0</v>
      </c>
      <c r="K92" s="170" t="s">
        <v>139</v>
      </c>
      <c r="L92" s="36"/>
      <c r="M92" s="175" t="s">
        <v>19</v>
      </c>
      <c r="N92" s="176" t="s">
        <v>42</v>
      </c>
      <c r="O92" s="61"/>
      <c r="P92" s="164">
        <f t="shared" si="1"/>
        <v>0</v>
      </c>
      <c r="Q92" s="164">
        <v>0</v>
      </c>
      <c r="R92" s="164">
        <f t="shared" si="2"/>
        <v>0</v>
      </c>
      <c r="S92" s="164">
        <v>0</v>
      </c>
      <c r="T92" s="165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66" t="s">
        <v>202</v>
      </c>
      <c r="AT92" s="166" t="s">
        <v>191</v>
      </c>
      <c r="AU92" s="166" t="s">
        <v>71</v>
      </c>
      <c r="AY92" s="14" t="s">
        <v>141</v>
      </c>
      <c r="BE92" s="167">
        <f t="shared" si="4"/>
        <v>0</v>
      </c>
      <c r="BF92" s="167">
        <f t="shared" si="5"/>
        <v>0</v>
      </c>
      <c r="BG92" s="167">
        <f t="shared" si="6"/>
        <v>0</v>
      </c>
      <c r="BH92" s="167">
        <f t="shared" si="7"/>
        <v>0</v>
      </c>
      <c r="BI92" s="167">
        <f t="shared" si="8"/>
        <v>0</v>
      </c>
      <c r="BJ92" s="14" t="s">
        <v>79</v>
      </c>
      <c r="BK92" s="167">
        <f t="shared" si="9"/>
        <v>0</v>
      </c>
      <c r="BL92" s="14" t="s">
        <v>202</v>
      </c>
      <c r="BM92" s="166" t="s">
        <v>506</v>
      </c>
    </row>
    <row r="93" spans="1:65" s="2" customFormat="1" ht="24" customHeight="1">
      <c r="A93" s="31"/>
      <c r="B93" s="32"/>
      <c r="C93" s="154" t="s">
        <v>190</v>
      </c>
      <c r="D93" s="154" t="s">
        <v>135</v>
      </c>
      <c r="E93" s="155" t="s">
        <v>320</v>
      </c>
      <c r="F93" s="156" t="s">
        <v>321</v>
      </c>
      <c r="G93" s="157" t="s">
        <v>188</v>
      </c>
      <c r="H93" s="158">
        <v>15</v>
      </c>
      <c r="I93" s="159"/>
      <c r="J93" s="160">
        <f t="shared" si="0"/>
        <v>0</v>
      </c>
      <c r="K93" s="156" t="s">
        <v>139</v>
      </c>
      <c r="L93" s="161"/>
      <c r="M93" s="162" t="s">
        <v>19</v>
      </c>
      <c r="N93" s="163" t="s">
        <v>42</v>
      </c>
      <c r="O93" s="61"/>
      <c r="P93" s="164">
        <f t="shared" si="1"/>
        <v>0</v>
      </c>
      <c r="Q93" s="164">
        <v>0</v>
      </c>
      <c r="R93" s="164">
        <f t="shared" si="2"/>
        <v>0</v>
      </c>
      <c r="S93" s="164">
        <v>0</v>
      </c>
      <c r="T93" s="165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66" t="s">
        <v>197</v>
      </c>
      <c r="AT93" s="166" t="s">
        <v>135</v>
      </c>
      <c r="AU93" s="166" t="s">
        <v>71</v>
      </c>
      <c r="AY93" s="14" t="s">
        <v>141</v>
      </c>
      <c r="BE93" s="167">
        <f t="shared" si="4"/>
        <v>0</v>
      </c>
      <c r="BF93" s="167">
        <f t="shared" si="5"/>
        <v>0</v>
      </c>
      <c r="BG93" s="167">
        <f t="shared" si="6"/>
        <v>0</v>
      </c>
      <c r="BH93" s="167">
        <f t="shared" si="7"/>
        <v>0</v>
      </c>
      <c r="BI93" s="167">
        <f t="shared" si="8"/>
        <v>0</v>
      </c>
      <c r="BJ93" s="14" t="s">
        <v>79</v>
      </c>
      <c r="BK93" s="167">
        <f t="shared" si="9"/>
        <v>0</v>
      </c>
      <c r="BL93" s="14" t="s">
        <v>197</v>
      </c>
      <c r="BM93" s="166" t="s">
        <v>507</v>
      </c>
    </row>
    <row r="94" spans="1:65" s="2" customFormat="1" ht="84" customHeight="1">
      <c r="A94" s="31"/>
      <c r="B94" s="32"/>
      <c r="C94" s="168" t="s">
        <v>8</v>
      </c>
      <c r="D94" s="168" t="s">
        <v>191</v>
      </c>
      <c r="E94" s="169" t="s">
        <v>508</v>
      </c>
      <c r="F94" s="170" t="s">
        <v>509</v>
      </c>
      <c r="G94" s="171" t="s">
        <v>138</v>
      </c>
      <c r="H94" s="172">
        <v>1</v>
      </c>
      <c r="I94" s="173"/>
      <c r="J94" s="174">
        <f t="shared" si="0"/>
        <v>0</v>
      </c>
      <c r="K94" s="170" t="s">
        <v>139</v>
      </c>
      <c r="L94" s="36"/>
      <c r="M94" s="175" t="s">
        <v>19</v>
      </c>
      <c r="N94" s="176" t="s">
        <v>42</v>
      </c>
      <c r="O94" s="61"/>
      <c r="P94" s="164">
        <f t="shared" si="1"/>
        <v>0</v>
      </c>
      <c r="Q94" s="164">
        <v>0</v>
      </c>
      <c r="R94" s="164">
        <f t="shared" si="2"/>
        <v>0</v>
      </c>
      <c r="S94" s="164">
        <v>0</v>
      </c>
      <c r="T94" s="165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66" t="s">
        <v>202</v>
      </c>
      <c r="AT94" s="166" t="s">
        <v>191</v>
      </c>
      <c r="AU94" s="166" t="s">
        <v>71</v>
      </c>
      <c r="AY94" s="14" t="s">
        <v>141</v>
      </c>
      <c r="BE94" s="167">
        <f t="shared" si="4"/>
        <v>0</v>
      </c>
      <c r="BF94" s="167">
        <f t="shared" si="5"/>
        <v>0</v>
      </c>
      <c r="BG94" s="167">
        <f t="shared" si="6"/>
        <v>0</v>
      </c>
      <c r="BH94" s="167">
        <f t="shared" si="7"/>
        <v>0</v>
      </c>
      <c r="BI94" s="167">
        <f t="shared" si="8"/>
        <v>0</v>
      </c>
      <c r="BJ94" s="14" t="s">
        <v>79</v>
      </c>
      <c r="BK94" s="167">
        <f t="shared" si="9"/>
        <v>0</v>
      </c>
      <c r="BL94" s="14" t="s">
        <v>202</v>
      </c>
      <c r="BM94" s="166" t="s">
        <v>510</v>
      </c>
    </row>
    <row r="95" spans="1:65" s="2" customFormat="1" ht="24" customHeight="1">
      <c r="A95" s="31"/>
      <c r="B95" s="32"/>
      <c r="C95" s="154" t="s">
        <v>199</v>
      </c>
      <c r="D95" s="154" t="s">
        <v>135</v>
      </c>
      <c r="E95" s="155" t="s">
        <v>511</v>
      </c>
      <c r="F95" s="156" t="s">
        <v>512</v>
      </c>
      <c r="G95" s="157" t="s">
        <v>138</v>
      </c>
      <c r="H95" s="158">
        <v>1</v>
      </c>
      <c r="I95" s="159"/>
      <c r="J95" s="160">
        <f t="shared" si="0"/>
        <v>0</v>
      </c>
      <c r="K95" s="156" t="s">
        <v>139</v>
      </c>
      <c r="L95" s="161"/>
      <c r="M95" s="162" t="s">
        <v>19</v>
      </c>
      <c r="N95" s="163" t="s">
        <v>42</v>
      </c>
      <c r="O95" s="61"/>
      <c r="P95" s="164">
        <f t="shared" si="1"/>
        <v>0</v>
      </c>
      <c r="Q95" s="164">
        <v>0</v>
      </c>
      <c r="R95" s="164">
        <f t="shared" si="2"/>
        <v>0</v>
      </c>
      <c r="S95" s="164">
        <v>0</v>
      </c>
      <c r="T95" s="165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66" t="s">
        <v>197</v>
      </c>
      <c r="AT95" s="166" t="s">
        <v>135</v>
      </c>
      <c r="AU95" s="166" t="s">
        <v>71</v>
      </c>
      <c r="AY95" s="14" t="s">
        <v>141</v>
      </c>
      <c r="BE95" s="167">
        <f t="shared" si="4"/>
        <v>0</v>
      </c>
      <c r="BF95" s="167">
        <f t="shared" si="5"/>
        <v>0</v>
      </c>
      <c r="BG95" s="167">
        <f t="shared" si="6"/>
        <v>0</v>
      </c>
      <c r="BH95" s="167">
        <f t="shared" si="7"/>
        <v>0</v>
      </c>
      <c r="BI95" s="167">
        <f t="shared" si="8"/>
        <v>0</v>
      </c>
      <c r="BJ95" s="14" t="s">
        <v>79</v>
      </c>
      <c r="BK95" s="167">
        <f t="shared" si="9"/>
        <v>0</v>
      </c>
      <c r="BL95" s="14" t="s">
        <v>197</v>
      </c>
      <c r="BM95" s="166" t="s">
        <v>513</v>
      </c>
    </row>
    <row r="96" spans="1:65" s="2" customFormat="1" ht="24" customHeight="1">
      <c r="A96" s="31"/>
      <c r="B96" s="32"/>
      <c r="C96" s="168" t="s">
        <v>204</v>
      </c>
      <c r="D96" s="168" t="s">
        <v>191</v>
      </c>
      <c r="E96" s="169" t="s">
        <v>514</v>
      </c>
      <c r="F96" s="170" t="s">
        <v>515</v>
      </c>
      <c r="G96" s="171" t="s">
        <v>138</v>
      </c>
      <c r="H96" s="172">
        <v>1</v>
      </c>
      <c r="I96" s="173"/>
      <c r="J96" s="174">
        <f t="shared" si="0"/>
        <v>0</v>
      </c>
      <c r="K96" s="170" t="s">
        <v>139</v>
      </c>
      <c r="L96" s="36"/>
      <c r="M96" s="175" t="s">
        <v>19</v>
      </c>
      <c r="N96" s="176" t="s">
        <v>42</v>
      </c>
      <c r="O96" s="61"/>
      <c r="P96" s="164">
        <f t="shared" si="1"/>
        <v>0</v>
      </c>
      <c r="Q96" s="164">
        <v>0</v>
      </c>
      <c r="R96" s="164">
        <f t="shared" si="2"/>
        <v>0</v>
      </c>
      <c r="S96" s="164">
        <v>0</v>
      </c>
      <c r="T96" s="165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66" t="s">
        <v>202</v>
      </c>
      <c r="AT96" s="166" t="s">
        <v>191</v>
      </c>
      <c r="AU96" s="166" t="s">
        <v>71</v>
      </c>
      <c r="AY96" s="14" t="s">
        <v>141</v>
      </c>
      <c r="BE96" s="167">
        <f t="shared" si="4"/>
        <v>0</v>
      </c>
      <c r="BF96" s="167">
        <f t="shared" si="5"/>
        <v>0</v>
      </c>
      <c r="BG96" s="167">
        <f t="shared" si="6"/>
        <v>0</v>
      </c>
      <c r="BH96" s="167">
        <f t="shared" si="7"/>
        <v>0</v>
      </c>
      <c r="BI96" s="167">
        <f t="shared" si="8"/>
        <v>0</v>
      </c>
      <c r="BJ96" s="14" t="s">
        <v>79</v>
      </c>
      <c r="BK96" s="167">
        <f t="shared" si="9"/>
        <v>0</v>
      </c>
      <c r="BL96" s="14" t="s">
        <v>202</v>
      </c>
      <c r="BM96" s="166" t="s">
        <v>516</v>
      </c>
    </row>
    <row r="97" spans="1:65" s="2" customFormat="1" ht="24" customHeight="1">
      <c r="A97" s="31"/>
      <c r="B97" s="32"/>
      <c r="C97" s="154" t="s">
        <v>209</v>
      </c>
      <c r="D97" s="154" t="s">
        <v>135</v>
      </c>
      <c r="E97" s="155" t="s">
        <v>517</v>
      </c>
      <c r="F97" s="156" t="s">
        <v>518</v>
      </c>
      <c r="G97" s="157" t="s">
        <v>138</v>
      </c>
      <c r="H97" s="158">
        <v>1</v>
      </c>
      <c r="I97" s="159"/>
      <c r="J97" s="160">
        <f t="shared" si="0"/>
        <v>0</v>
      </c>
      <c r="K97" s="156" t="s">
        <v>139</v>
      </c>
      <c r="L97" s="161"/>
      <c r="M97" s="162" t="s">
        <v>19</v>
      </c>
      <c r="N97" s="163" t="s">
        <v>42</v>
      </c>
      <c r="O97" s="61"/>
      <c r="P97" s="164">
        <f t="shared" si="1"/>
        <v>0</v>
      </c>
      <c r="Q97" s="164">
        <v>0</v>
      </c>
      <c r="R97" s="164">
        <f t="shared" si="2"/>
        <v>0</v>
      </c>
      <c r="S97" s="164">
        <v>0</v>
      </c>
      <c r="T97" s="165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66" t="s">
        <v>197</v>
      </c>
      <c r="AT97" s="166" t="s">
        <v>135</v>
      </c>
      <c r="AU97" s="166" t="s">
        <v>71</v>
      </c>
      <c r="AY97" s="14" t="s">
        <v>141</v>
      </c>
      <c r="BE97" s="167">
        <f t="shared" si="4"/>
        <v>0</v>
      </c>
      <c r="BF97" s="167">
        <f t="shared" si="5"/>
        <v>0</v>
      </c>
      <c r="BG97" s="167">
        <f t="shared" si="6"/>
        <v>0</v>
      </c>
      <c r="BH97" s="167">
        <f t="shared" si="7"/>
        <v>0</v>
      </c>
      <c r="BI97" s="167">
        <f t="shared" si="8"/>
        <v>0</v>
      </c>
      <c r="BJ97" s="14" t="s">
        <v>79</v>
      </c>
      <c r="BK97" s="167">
        <f t="shared" si="9"/>
        <v>0</v>
      </c>
      <c r="BL97" s="14" t="s">
        <v>197</v>
      </c>
      <c r="BM97" s="166" t="s">
        <v>519</v>
      </c>
    </row>
    <row r="98" spans="1:65" s="2" customFormat="1" ht="24" customHeight="1">
      <c r="A98" s="31"/>
      <c r="B98" s="32"/>
      <c r="C98" s="168" t="s">
        <v>213</v>
      </c>
      <c r="D98" s="168" t="s">
        <v>191</v>
      </c>
      <c r="E98" s="169" t="s">
        <v>520</v>
      </c>
      <c r="F98" s="170" t="s">
        <v>521</v>
      </c>
      <c r="G98" s="171" t="s">
        <v>138</v>
      </c>
      <c r="H98" s="172">
        <v>2</v>
      </c>
      <c r="I98" s="173"/>
      <c r="J98" s="174">
        <f t="shared" si="0"/>
        <v>0</v>
      </c>
      <c r="K98" s="170" t="s">
        <v>139</v>
      </c>
      <c r="L98" s="36"/>
      <c r="M98" s="175" t="s">
        <v>19</v>
      </c>
      <c r="N98" s="176" t="s">
        <v>42</v>
      </c>
      <c r="O98" s="61"/>
      <c r="P98" s="164">
        <f t="shared" si="1"/>
        <v>0</v>
      </c>
      <c r="Q98" s="164">
        <v>0</v>
      </c>
      <c r="R98" s="164">
        <f t="shared" si="2"/>
        <v>0</v>
      </c>
      <c r="S98" s="164">
        <v>0</v>
      </c>
      <c r="T98" s="165">
        <f t="shared" si="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66" t="s">
        <v>202</v>
      </c>
      <c r="AT98" s="166" t="s">
        <v>191</v>
      </c>
      <c r="AU98" s="166" t="s">
        <v>71</v>
      </c>
      <c r="AY98" s="14" t="s">
        <v>141</v>
      </c>
      <c r="BE98" s="167">
        <f t="shared" si="4"/>
        <v>0</v>
      </c>
      <c r="BF98" s="167">
        <f t="shared" si="5"/>
        <v>0</v>
      </c>
      <c r="BG98" s="167">
        <f t="shared" si="6"/>
        <v>0</v>
      </c>
      <c r="BH98" s="167">
        <f t="shared" si="7"/>
        <v>0</v>
      </c>
      <c r="BI98" s="167">
        <f t="shared" si="8"/>
        <v>0</v>
      </c>
      <c r="BJ98" s="14" t="s">
        <v>79</v>
      </c>
      <c r="BK98" s="167">
        <f t="shared" si="9"/>
        <v>0</v>
      </c>
      <c r="BL98" s="14" t="s">
        <v>202</v>
      </c>
      <c r="BM98" s="166" t="s">
        <v>522</v>
      </c>
    </row>
    <row r="99" spans="1:65" s="2" customFormat="1" ht="24" customHeight="1">
      <c r="A99" s="31"/>
      <c r="B99" s="32"/>
      <c r="C99" s="154" t="s">
        <v>217</v>
      </c>
      <c r="D99" s="154" t="s">
        <v>135</v>
      </c>
      <c r="E99" s="155" t="s">
        <v>523</v>
      </c>
      <c r="F99" s="156" t="s">
        <v>524</v>
      </c>
      <c r="G99" s="157" t="s">
        <v>138</v>
      </c>
      <c r="H99" s="158">
        <v>2</v>
      </c>
      <c r="I99" s="159"/>
      <c r="J99" s="160">
        <f t="shared" si="0"/>
        <v>0</v>
      </c>
      <c r="K99" s="156" t="s">
        <v>139</v>
      </c>
      <c r="L99" s="161"/>
      <c r="M99" s="162" t="s">
        <v>19</v>
      </c>
      <c r="N99" s="163" t="s">
        <v>42</v>
      </c>
      <c r="O99" s="61"/>
      <c r="P99" s="164">
        <f t="shared" si="1"/>
        <v>0</v>
      </c>
      <c r="Q99" s="164">
        <v>0</v>
      </c>
      <c r="R99" s="164">
        <f t="shared" si="2"/>
        <v>0</v>
      </c>
      <c r="S99" s="164">
        <v>0</v>
      </c>
      <c r="T99" s="165">
        <f t="shared" si="3"/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66" t="s">
        <v>197</v>
      </c>
      <c r="AT99" s="166" t="s">
        <v>135</v>
      </c>
      <c r="AU99" s="166" t="s">
        <v>71</v>
      </c>
      <c r="AY99" s="14" t="s">
        <v>141</v>
      </c>
      <c r="BE99" s="167">
        <f t="shared" si="4"/>
        <v>0</v>
      </c>
      <c r="BF99" s="167">
        <f t="shared" si="5"/>
        <v>0</v>
      </c>
      <c r="BG99" s="167">
        <f t="shared" si="6"/>
        <v>0</v>
      </c>
      <c r="BH99" s="167">
        <f t="shared" si="7"/>
        <v>0</v>
      </c>
      <c r="BI99" s="167">
        <f t="shared" si="8"/>
        <v>0</v>
      </c>
      <c r="BJ99" s="14" t="s">
        <v>79</v>
      </c>
      <c r="BK99" s="167">
        <f t="shared" si="9"/>
        <v>0</v>
      </c>
      <c r="BL99" s="14" t="s">
        <v>197</v>
      </c>
      <c r="BM99" s="166" t="s">
        <v>525</v>
      </c>
    </row>
    <row r="100" spans="1:65" s="2" customFormat="1" ht="24" customHeight="1">
      <c r="A100" s="31"/>
      <c r="B100" s="32"/>
      <c r="C100" s="154" t="s">
        <v>7</v>
      </c>
      <c r="D100" s="154" t="s">
        <v>135</v>
      </c>
      <c r="E100" s="155" t="s">
        <v>457</v>
      </c>
      <c r="F100" s="156" t="s">
        <v>458</v>
      </c>
      <c r="G100" s="157" t="s">
        <v>138</v>
      </c>
      <c r="H100" s="158">
        <v>1</v>
      </c>
      <c r="I100" s="159"/>
      <c r="J100" s="160">
        <f t="shared" si="0"/>
        <v>0</v>
      </c>
      <c r="K100" s="156" t="s">
        <v>139</v>
      </c>
      <c r="L100" s="161"/>
      <c r="M100" s="162" t="s">
        <v>19</v>
      </c>
      <c r="N100" s="163" t="s">
        <v>42</v>
      </c>
      <c r="O100" s="61"/>
      <c r="P100" s="164">
        <f t="shared" si="1"/>
        <v>0</v>
      </c>
      <c r="Q100" s="164">
        <v>0</v>
      </c>
      <c r="R100" s="164">
        <f t="shared" si="2"/>
        <v>0</v>
      </c>
      <c r="S100" s="164">
        <v>0</v>
      </c>
      <c r="T100" s="165">
        <f t="shared" si="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66" t="s">
        <v>197</v>
      </c>
      <c r="AT100" s="166" t="s">
        <v>135</v>
      </c>
      <c r="AU100" s="166" t="s">
        <v>71</v>
      </c>
      <c r="AY100" s="14" t="s">
        <v>141</v>
      </c>
      <c r="BE100" s="167">
        <f t="shared" si="4"/>
        <v>0</v>
      </c>
      <c r="BF100" s="167">
        <f t="shared" si="5"/>
        <v>0</v>
      </c>
      <c r="BG100" s="167">
        <f t="shared" si="6"/>
        <v>0</v>
      </c>
      <c r="BH100" s="167">
        <f t="shared" si="7"/>
        <v>0</v>
      </c>
      <c r="BI100" s="167">
        <f t="shared" si="8"/>
        <v>0</v>
      </c>
      <c r="BJ100" s="14" t="s">
        <v>79</v>
      </c>
      <c r="BK100" s="167">
        <f t="shared" si="9"/>
        <v>0</v>
      </c>
      <c r="BL100" s="14" t="s">
        <v>197</v>
      </c>
      <c r="BM100" s="166" t="s">
        <v>526</v>
      </c>
    </row>
    <row r="101" spans="1:65" s="2" customFormat="1" ht="24" customHeight="1">
      <c r="A101" s="31"/>
      <c r="B101" s="32"/>
      <c r="C101" s="168" t="s">
        <v>224</v>
      </c>
      <c r="D101" s="168" t="s">
        <v>191</v>
      </c>
      <c r="E101" s="169" t="s">
        <v>225</v>
      </c>
      <c r="F101" s="170" t="s">
        <v>226</v>
      </c>
      <c r="G101" s="171" t="s">
        <v>138</v>
      </c>
      <c r="H101" s="172">
        <v>1</v>
      </c>
      <c r="I101" s="173"/>
      <c r="J101" s="174">
        <f t="shared" si="0"/>
        <v>0</v>
      </c>
      <c r="K101" s="170" t="s">
        <v>139</v>
      </c>
      <c r="L101" s="36"/>
      <c r="M101" s="175" t="s">
        <v>19</v>
      </c>
      <c r="N101" s="176" t="s">
        <v>42</v>
      </c>
      <c r="O101" s="61"/>
      <c r="P101" s="164">
        <f t="shared" si="1"/>
        <v>0</v>
      </c>
      <c r="Q101" s="164">
        <v>0</v>
      </c>
      <c r="R101" s="164">
        <f t="shared" si="2"/>
        <v>0</v>
      </c>
      <c r="S101" s="164">
        <v>0</v>
      </c>
      <c r="T101" s="165">
        <f t="shared" si="3"/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66" t="s">
        <v>202</v>
      </c>
      <c r="AT101" s="166" t="s">
        <v>191</v>
      </c>
      <c r="AU101" s="166" t="s">
        <v>71</v>
      </c>
      <c r="AY101" s="14" t="s">
        <v>141</v>
      </c>
      <c r="BE101" s="167">
        <f t="shared" si="4"/>
        <v>0</v>
      </c>
      <c r="BF101" s="167">
        <f t="shared" si="5"/>
        <v>0</v>
      </c>
      <c r="BG101" s="167">
        <f t="shared" si="6"/>
        <v>0</v>
      </c>
      <c r="BH101" s="167">
        <f t="shared" si="7"/>
        <v>0</v>
      </c>
      <c r="BI101" s="167">
        <f t="shared" si="8"/>
        <v>0</v>
      </c>
      <c r="BJ101" s="14" t="s">
        <v>79</v>
      </c>
      <c r="BK101" s="167">
        <f t="shared" si="9"/>
        <v>0</v>
      </c>
      <c r="BL101" s="14" t="s">
        <v>202</v>
      </c>
      <c r="BM101" s="166" t="s">
        <v>527</v>
      </c>
    </row>
    <row r="102" spans="1:65" s="2" customFormat="1" ht="24" customHeight="1">
      <c r="A102" s="31"/>
      <c r="B102" s="32"/>
      <c r="C102" s="168" t="s">
        <v>228</v>
      </c>
      <c r="D102" s="168" t="s">
        <v>191</v>
      </c>
      <c r="E102" s="169" t="s">
        <v>229</v>
      </c>
      <c r="F102" s="170" t="s">
        <v>230</v>
      </c>
      <c r="G102" s="171" t="s">
        <v>138</v>
      </c>
      <c r="H102" s="172">
        <v>1</v>
      </c>
      <c r="I102" s="173"/>
      <c r="J102" s="174">
        <f t="shared" si="0"/>
        <v>0</v>
      </c>
      <c r="K102" s="170" t="s">
        <v>139</v>
      </c>
      <c r="L102" s="36"/>
      <c r="M102" s="175" t="s">
        <v>19</v>
      </c>
      <c r="N102" s="176" t="s">
        <v>42</v>
      </c>
      <c r="O102" s="61"/>
      <c r="P102" s="164">
        <f t="shared" si="1"/>
        <v>0</v>
      </c>
      <c r="Q102" s="164">
        <v>0</v>
      </c>
      <c r="R102" s="164">
        <f t="shared" si="2"/>
        <v>0</v>
      </c>
      <c r="S102" s="164">
        <v>0</v>
      </c>
      <c r="T102" s="165">
        <f t="shared" si="3"/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66" t="s">
        <v>202</v>
      </c>
      <c r="AT102" s="166" t="s">
        <v>191</v>
      </c>
      <c r="AU102" s="166" t="s">
        <v>71</v>
      </c>
      <c r="AY102" s="14" t="s">
        <v>141</v>
      </c>
      <c r="BE102" s="167">
        <f t="shared" si="4"/>
        <v>0</v>
      </c>
      <c r="BF102" s="167">
        <f t="shared" si="5"/>
        <v>0</v>
      </c>
      <c r="BG102" s="167">
        <f t="shared" si="6"/>
        <v>0</v>
      </c>
      <c r="BH102" s="167">
        <f t="shared" si="7"/>
        <v>0</v>
      </c>
      <c r="BI102" s="167">
        <f t="shared" si="8"/>
        <v>0</v>
      </c>
      <c r="BJ102" s="14" t="s">
        <v>79</v>
      </c>
      <c r="BK102" s="167">
        <f t="shared" si="9"/>
        <v>0</v>
      </c>
      <c r="BL102" s="14" t="s">
        <v>202</v>
      </c>
      <c r="BM102" s="166" t="s">
        <v>528</v>
      </c>
    </row>
    <row r="103" spans="1:65" s="2" customFormat="1" ht="24" customHeight="1">
      <c r="A103" s="31"/>
      <c r="B103" s="32"/>
      <c r="C103" s="168" t="s">
        <v>232</v>
      </c>
      <c r="D103" s="168" t="s">
        <v>191</v>
      </c>
      <c r="E103" s="169" t="s">
        <v>529</v>
      </c>
      <c r="F103" s="170" t="s">
        <v>530</v>
      </c>
      <c r="G103" s="171" t="s">
        <v>138</v>
      </c>
      <c r="H103" s="172">
        <v>1</v>
      </c>
      <c r="I103" s="173"/>
      <c r="J103" s="174">
        <f t="shared" si="0"/>
        <v>0</v>
      </c>
      <c r="K103" s="170" t="s">
        <v>139</v>
      </c>
      <c r="L103" s="36"/>
      <c r="M103" s="175" t="s">
        <v>19</v>
      </c>
      <c r="N103" s="176" t="s">
        <v>42</v>
      </c>
      <c r="O103" s="61"/>
      <c r="P103" s="164">
        <f t="shared" si="1"/>
        <v>0</v>
      </c>
      <c r="Q103" s="164">
        <v>0</v>
      </c>
      <c r="R103" s="164">
        <f t="shared" si="2"/>
        <v>0</v>
      </c>
      <c r="S103" s="164">
        <v>0</v>
      </c>
      <c r="T103" s="165">
        <f t="shared" si="3"/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66" t="s">
        <v>202</v>
      </c>
      <c r="AT103" s="166" t="s">
        <v>191</v>
      </c>
      <c r="AU103" s="166" t="s">
        <v>71</v>
      </c>
      <c r="AY103" s="14" t="s">
        <v>141</v>
      </c>
      <c r="BE103" s="167">
        <f t="shared" si="4"/>
        <v>0</v>
      </c>
      <c r="BF103" s="167">
        <f t="shared" si="5"/>
        <v>0</v>
      </c>
      <c r="BG103" s="167">
        <f t="shared" si="6"/>
        <v>0</v>
      </c>
      <c r="BH103" s="167">
        <f t="shared" si="7"/>
        <v>0</v>
      </c>
      <c r="BI103" s="167">
        <f t="shared" si="8"/>
        <v>0</v>
      </c>
      <c r="BJ103" s="14" t="s">
        <v>79</v>
      </c>
      <c r="BK103" s="167">
        <f t="shared" si="9"/>
        <v>0</v>
      </c>
      <c r="BL103" s="14" t="s">
        <v>202</v>
      </c>
      <c r="BM103" s="166" t="s">
        <v>531</v>
      </c>
    </row>
    <row r="104" spans="1:65" s="2" customFormat="1" ht="24" customHeight="1">
      <c r="A104" s="31"/>
      <c r="B104" s="32"/>
      <c r="C104" s="168" t="s">
        <v>236</v>
      </c>
      <c r="D104" s="168" t="s">
        <v>191</v>
      </c>
      <c r="E104" s="169" t="s">
        <v>465</v>
      </c>
      <c r="F104" s="170" t="s">
        <v>466</v>
      </c>
      <c r="G104" s="171" t="s">
        <v>138</v>
      </c>
      <c r="H104" s="172">
        <v>1</v>
      </c>
      <c r="I104" s="173"/>
      <c r="J104" s="174">
        <f t="shared" si="0"/>
        <v>0</v>
      </c>
      <c r="K104" s="170" t="s">
        <v>139</v>
      </c>
      <c r="L104" s="36"/>
      <c r="M104" s="175" t="s">
        <v>19</v>
      </c>
      <c r="N104" s="176" t="s">
        <v>42</v>
      </c>
      <c r="O104" s="61"/>
      <c r="P104" s="164">
        <f t="shared" si="1"/>
        <v>0</v>
      </c>
      <c r="Q104" s="164">
        <v>0</v>
      </c>
      <c r="R104" s="164">
        <f t="shared" si="2"/>
        <v>0</v>
      </c>
      <c r="S104" s="164">
        <v>0</v>
      </c>
      <c r="T104" s="165">
        <f t="shared" si="3"/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66" t="s">
        <v>202</v>
      </c>
      <c r="AT104" s="166" t="s">
        <v>191</v>
      </c>
      <c r="AU104" s="166" t="s">
        <v>71</v>
      </c>
      <c r="AY104" s="14" t="s">
        <v>141</v>
      </c>
      <c r="BE104" s="167">
        <f t="shared" si="4"/>
        <v>0</v>
      </c>
      <c r="BF104" s="167">
        <f t="shared" si="5"/>
        <v>0</v>
      </c>
      <c r="BG104" s="167">
        <f t="shared" si="6"/>
        <v>0</v>
      </c>
      <c r="BH104" s="167">
        <f t="shared" si="7"/>
        <v>0</v>
      </c>
      <c r="BI104" s="167">
        <f t="shared" si="8"/>
        <v>0</v>
      </c>
      <c r="BJ104" s="14" t="s">
        <v>79</v>
      </c>
      <c r="BK104" s="167">
        <f t="shared" si="9"/>
        <v>0</v>
      </c>
      <c r="BL104" s="14" t="s">
        <v>202</v>
      </c>
      <c r="BM104" s="166" t="s">
        <v>532</v>
      </c>
    </row>
    <row r="105" spans="1:65" s="2" customFormat="1" ht="24" customHeight="1">
      <c r="A105" s="31"/>
      <c r="B105" s="32"/>
      <c r="C105" s="168" t="s">
        <v>240</v>
      </c>
      <c r="D105" s="168" t="s">
        <v>191</v>
      </c>
      <c r="E105" s="169" t="s">
        <v>468</v>
      </c>
      <c r="F105" s="170" t="s">
        <v>469</v>
      </c>
      <c r="G105" s="171" t="s">
        <v>138</v>
      </c>
      <c r="H105" s="172">
        <v>1</v>
      </c>
      <c r="I105" s="173"/>
      <c r="J105" s="174">
        <f t="shared" si="0"/>
        <v>0</v>
      </c>
      <c r="K105" s="170" t="s">
        <v>139</v>
      </c>
      <c r="L105" s="36"/>
      <c r="M105" s="175" t="s">
        <v>19</v>
      </c>
      <c r="N105" s="176" t="s">
        <v>42</v>
      </c>
      <c r="O105" s="61"/>
      <c r="P105" s="164">
        <f t="shared" si="1"/>
        <v>0</v>
      </c>
      <c r="Q105" s="164">
        <v>0</v>
      </c>
      <c r="R105" s="164">
        <f t="shared" si="2"/>
        <v>0</v>
      </c>
      <c r="S105" s="164">
        <v>0</v>
      </c>
      <c r="T105" s="165">
        <f t="shared" si="3"/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66" t="s">
        <v>202</v>
      </c>
      <c r="AT105" s="166" t="s">
        <v>191</v>
      </c>
      <c r="AU105" s="166" t="s">
        <v>71</v>
      </c>
      <c r="AY105" s="14" t="s">
        <v>141</v>
      </c>
      <c r="BE105" s="167">
        <f t="shared" si="4"/>
        <v>0</v>
      </c>
      <c r="BF105" s="167">
        <f t="shared" si="5"/>
        <v>0</v>
      </c>
      <c r="BG105" s="167">
        <f t="shared" si="6"/>
        <v>0</v>
      </c>
      <c r="BH105" s="167">
        <f t="shared" si="7"/>
        <v>0</v>
      </c>
      <c r="BI105" s="167">
        <f t="shared" si="8"/>
        <v>0</v>
      </c>
      <c r="BJ105" s="14" t="s">
        <v>79</v>
      </c>
      <c r="BK105" s="167">
        <f t="shared" si="9"/>
        <v>0</v>
      </c>
      <c r="BL105" s="14" t="s">
        <v>202</v>
      </c>
      <c r="BM105" s="166" t="s">
        <v>533</v>
      </c>
    </row>
    <row r="106" spans="1:65" s="2" customFormat="1" ht="24" customHeight="1">
      <c r="A106" s="31"/>
      <c r="B106" s="32"/>
      <c r="C106" s="168" t="s">
        <v>244</v>
      </c>
      <c r="D106" s="168" t="s">
        <v>191</v>
      </c>
      <c r="E106" s="169" t="s">
        <v>245</v>
      </c>
      <c r="F106" s="170" t="s">
        <v>246</v>
      </c>
      <c r="G106" s="171" t="s">
        <v>138</v>
      </c>
      <c r="H106" s="172">
        <v>1</v>
      </c>
      <c r="I106" s="173"/>
      <c r="J106" s="174">
        <f t="shared" si="0"/>
        <v>0</v>
      </c>
      <c r="K106" s="170" t="s">
        <v>139</v>
      </c>
      <c r="L106" s="36"/>
      <c r="M106" s="175" t="s">
        <v>19</v>
      </c>
      <c r="N106" s="176" t="s">
        <v>42</v>
      </c>
      <c r="O106" s="61"/>
      <c r="P106" s="164">
        <f t="shared" si="1"/>
        <v>0</v>
      </c>
      <c r="Q106" s="164">
        <v>0</v>
      </c>
      <c r="R106" s="164">
        <f t="shared" si="2"/>
        <v>0</v>
      </c>
      <c r="S106" s="164">
        <v>0</v>
      </c>
      <c r="T106" s="165">
        <f t="shared" si="3"/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66" t="s">
        <v>202</v>
      </c>
      <c r="AT106" s="166" t="s">
        <v>191</v>
      </c>
      <c r="AU106" s="166" t="s">
        <v>71</v>
      </c>
      <c r="AY106" s="14" t="s">
        <v>141</v>
      </c>
      <c r="BE106" s="167">
        <f t="shared" si="4"/>
        <v>0</v>
      </c>
      <c r="BF106" s="167">
        <f t="shared" si="5"/>
        <v>0</v>
      </c>
      <c r="BG106" s="167">
        <f t="shared" si="6"/>
        <v>0</v>
      </c>
      <c r="BH106" s="167">
        <f t="shared" si="7"/>
        <v>0</v>
      </c>
      <c r="BI106" s="167">
        <f t="shared" si="8"/>
        <v>0</v>
      </c>
      <c r="BJ106" s="14" t="s">
        <v>79</v>
      </c>
      <c r="BK106" s="167">
        <f t="shared" si="9"/>
        <v>0</v>
      </c>
      <c r="BL106" s="14" t="s">
        <v>202</v>
      </c>
      <c r="BM106" s="166" t="s">
        <v>534</v>
      </c>
    </row>
    <row r="107" spans="1:65" s="2" customFormat="1" ht="24" customHeight="1">
      <c r="A107" s="31"/>
      <c r="B107" s="32"/>
      <c r="C107" s="154" t="s">
        <v>248</v>
      </c>
      <c r="D107" s="154" t="s">
        <v>135</v>
      </c>
      <c r="E107" s="155" t="s">
        <v>472</v>
      </c>
      <c r="F107" s="156" t="s">
        <v>473</v>
      </c>
      <c r="G107" s="157" t="s">
        <v>138</v>
      </c>
      <c r="H107" s="158">
        <v>1</v>
      </c>
      <c r="I107" s="159"/>
      <c r="J107" s="160">
        <f t="shared" si="0"/>
        <v>0</v>
      </c>
      <c r="K107" s="156" t="s">
        <v>139</v>
      </c>
      <c r="L107" s="161"/>
      <c r="M107" s="162" t="s">
        <v>19</v>
      </c>
      <c r="N107" s="163" t="s">
        <v>42</v>
      </c>
      <c r="O107" s="61"/>
      <c r="P107" s="164">
        <f t="shared" si="1"/>
        <v>0</v>
      </c>
      <c r="Q107" s="164">
        <v>0</v>
      </c>
      <c r="R107" s="164">
        <f t="shared" si="2"/>
        <v>0</v>
      </c>
      <c r="S107" s="164">
        <v>0</v>
      </c>
      <c r="T107" s="165">
        <f t="shared" si="3"/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66" t="s">
        <v>197</v>
      </c>
      <c r="AT107" s="166" t="s">
        <v>135</v>
      </c>
      <c r="AU107" s="166" t="s">
        <v>71</v>
      </c>
      <c r="AY107" s="14" t="s">
        <v>141</v>
      </c>
      <c r="BE107" s="167">
        <f t="shared" si="4"/>
        <v>0</v>
      </c>
      <c r="BF107" s="167">
        <f t="shared" si="5"/>
        <v>0</v>
      </c>
      <c r="BG107" s="167">
        <f t="shared" si="6"/>
        <v>0</v>
      </c>
      <c r="BH107" s="167">
        <f t="shared" si="7"/>
        <v>0</v>
      </c>
      <c r="BI107" s="167">
        <f t="shared" si="8"/>
        <v>0</v>
      </c>
      <c r="BJ107" s="14" t="s">
        <v>79</v>
      </c>
      <c r="BK107" s="167">
        <f t="shared" si="9"/>
        <v>0</v>
      </c>
      <c r="BL107" s="14" t="s">
        <v>197</v>
      </c>
      <c r="BM107" s="166" t="s">
        <v>535</v>
      </c>
    </row>
    <row r="108" spans="1:65" s="2" customFormat="1" ht="24" customHeight="1">
      <c r="A108" s="31"/>
      <c r="B108" s="32"/>
      <c r="C108" s="168" t="s">
        <v>252</v>
      </c>
      <c r="D108" s="168" t="s">
        <v>191</v>
      </c>
      <c r="E108" s="169" t="s">
        <v>536</v>
      </c>
      <c r="F108" s="170" t="s">
        <v>537</v>
      </c>
      <c r="G108" s="171" t="s">
        <v>138</v>
      </c>
      <c r="H108" s="172">
        <v>1</v>
      </c>
      <c r="I108" s="173"/>
      <c r="J108" s="174">
        <f t="shared" si="0"/>
        <v>0</v>
      </c>
      <c r="K108" s="170" t="s">
        <v>139</v>
      </c>
      <c r="L108" s="36"/>
      <c r="M108" s="175" t="s">
        <v>19</v>
      </c>
      <c r="N108" s="176" t="s">
        <v>42</v>
      </c>
      <c r="O108" s="61"/>
      <c r="P108" s="164">
        <f t="shared" si="1"/>
        <v>0</v>
      </c>
      <c r="Q108" s="164">
        <v>0</v>
      </c>
      <c r="R108" s="164">
        <f t="shared" si="2"/>
        <v>0</v>
      </c>
      <c r="S108" s="164">
        <v>0</v>
      </c>
      <c r="T108" s="165">
        <f t="shared" si="3"/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66" t="s">
        <v>202</v>
      </c>
      <c r="AT108" s="166" t="s">
        <v>191</v>
      </c>
      <c r="AU108" s="166" t="s">
        <v>71</v>
      </c>
      <c r="AY108" s="14" t="s">
        <v>141</v>
      </c>
      <c r="BE108" s="167">
        <f t="shared" si="4"/>
        <v>0</v>
      </c>
      <c r="BF108" s="167">
        <f t="shared" si="5"/>
        <v>0</v>
      </c>
      <c r="BG108" s="167">
        <f t="shared" si="6"/>
        <v>0</v>
      </c>
      <c r="BH108" s="167">
        <f t="shared" si="7"/>
        <v>0</v>
      </c>
      <c r="BI108" s="167">
        <f t="shared" si="8"/>
        <v>0</v>
      </c>
      <c r="BJ108" s="14" t="s">
        <v>79</v>
      </c>
      <c r="BK108" s="167">
        <f t="shared" si="9"/>
        <v>0</v>
      </c>
      <c r="BL108" s="14" t="s">
        <v>202</v>
      </c>
      <c r="BM108" s="166" t="s">
        <v>538</v>
      </c>
    </row>
    <row r="109" spans="1:65" s="2" customFormat="1" ht="24" customHeight="1">
      <c r="A109" s="31"/>
      <c r="B109" s="32"/>
      <c r="C109" s="168" t="s">
        <v>256</v>
      </c>
      <c r="D109" s="168" t="s">
        <v>191</v>
      </c>
      <c r="E109" s="169" t="s">
        <v>257</v>
      </c>
      <c r="F109" s="170" t="s">
        <v>258</v>
      </c>
      <c r="G109" s="171" t="s">
        <v>138</v>
      </c>
      <c r="H109" s="172">
        <v>1</v>
      </c>
      <c r="I109" s="173"/>
      <c r="J109" s="174">
        <f t="shared" si="0"/>
        <v>0</v>
      </c>
      <c r="K109" s="170" t="s">
        <v>139</v>
      </c>
      <c r="L109" s="36"/>
      <c r="M109" s="175" t="s">
        <v>19</v>
      </c>
      <c r="N109" s="176" t="s">
        <v>42</v>
      </c>
      <c r="O109" s="61"/>
      <c r="P109" s="164">
        <f t="shared" si="1"/>
        <v>0</v>
      </c>
      <c r="Q109" s="164">
        <v>0</v>
      </c>
      <c r="R109" s="164">
        <f t="shared" si="2"/>
        <v>0</v>
      </c>
      <c r="S109" s="164">
        <v>0</v>
      </c>
      <c r="T109" s="165">
        <f t="shared" si="3"/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66" t="s">
        <v>202</v>
      </c>
      <c r="AT109" s="166" t="s">
        <v>191</v>
      </c>
      <c r="AU109" s="166" t="s">
        <v>71</v>
      </c>
      <c r="AY109" s="14" t="s">
        <v>141</v>
      </c>
      <c r="BE109" s="167">
        <f t="shared" si="4"/>
        <v>0</v>
      </c>
      <c r="BF109" s="167">
        <f t="shared" si="5"/>
        <v>0</v>
      </c>
      <c r="BG109" s="167">
        <f t="shared" si="6"/>
        <v>0</v>
      </c>
      <c r="BH109" s="167">
        <f t="shared" si="7"/>
        <v>0</v>
      </c>
      <c r="BI109" s="167">
        <f t="shared" si="8"/>
        <v>0</v>
      </c>
      <c r="BJ109" s="14" t="s">
        <v>79</v>
      </c>
      <c r="BK109" s="167">
        <f t="shared" si="9"/>
        <v>0</v>
      </c>
      <c r="BL109" s="14" t="s">
        <v>202</v>
      </c>
      <c r="BM109" s="166" t="s">
        <v>539</v>
      </c>
    </row>
    <row r="110" spans="1:65" s="2" customFormat="1" ht="60" customHeight="1">
      <c r="A110" s="31"/>
      <c r="B110" s="32"/>
      <c r="C110" s="168" t="s">
        <v>260</v>
      </c>
      <c r="D110" s="168" t="s">
        <v>191</v>
      </c>
      <c r="E110" s="169" t="s">
        <v>261</v>
      </c>
      <c r="F110" s="170" t="s">
        <v>262</v>
      </c>
      <c r="G110" s="171" t="s">
        <v>138</v>
      </c>
      <c r="H110" s="172">
        <v>1</v>
      </c>
      <c r="I110" s="173"/>
      <c r="J110" s="174">
        <f t="shared" si="0"/>
        <v>0</v>
      </c>
      <c r="K110" s="170" t="s">
        <v>139</v>
      </c>
      <c r="L110" s="36"/>
      <c r="M110" s="175" t="s">
        <v>19</v>
      </c>
      <c r="N110" s="176" t="s">
        <v>42</v>
      </c>
      <c r="O110" s="61"/>
      <c r="P110" s="164">
        <f t="shared" si="1"/>
        <v>0</v>
      </c>
      <c r="Q110" s="164">
        <v>0</v>
      </c>
      <c r="R110" s="164">
        <f t="shared" si="2"/>
        <v>0</v>
      </c>
      <c r="S110" s="164">
        <v>0</v>
      </c>
      <c r="T110" s="165">
        <f t="shared" si="3"/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66" t="s">
        <v>202</v>
      </c>
      <c r="AT110" s="166" t="s">
        <v>191</v>
      </c>
      <c r="AU110" s="166" t="s">
        <v>71</v>
      </c>
      <c r="AY110" s="14" t="s">
        <v>141</v>
      </c>
      <c r="BE110" s="167">
        <f t="shared" si="4"/>
        <v>0</v>
      </c>
      <c r="BF110" s="167">
        <f t="shared" si="5"/>
        <v>0</v>
      </c>
      <c r="BG110" s="167">
        <f t="shared" si="6"/>
        <v>0</v>
      </c>
      <c r="BH110" s="167">
        <f t="shared" si="7"/>
        <v>0</v>
      </c>
      <c r="BI110" s="167">
        <f t="shared" si="8"/>
        <v>0</v>
      </c>
      <c r="BJ110" s="14" t="s">
        <v>79</v>
      </c>
      <c r="BK110" s="167">
        <f t="shared" si="9"/>
        <v>0</v>
      </c>
      <c r="BL110" s="14" t="s">
        <v>202</v>
      </c>
      <c r="BM110" s="166" t="s">
        <v>540</v>
      </c>
    </row>
    <row r="111" spans="1:65" s="2" customFormat="1" ht="24" customHeight="1">
      <c r="A111" s="31"/>
      <c r="B111" s="32"/>
      <c r="C111" s="168" t="s">
        <v>264</v>
      </c>
      <c r="D111" s="168" t="s">
        <v>191</v>
      </c>
      <c r="E111" s="169" t="s">
        <v>421</v>
      </c>
      <c r="F111" s="170" t="s">
        <v>422</v>
      </c>
      <c r="G111" s="171" t="s">
        <v>138</v>
      </c>
      <c r="H111" s="172">
        <v>1</v>
      </c>
      <c r="I111" s="173"/>
      <c r="J111" s="174">
        <f t="shared" si="0"/>
        <v>0</v>
      </c>
      <c r="K111" s="170" t="s">
        <v>139</v>
      </c>
      <c r="L111" s="36"/>
      <c r="M111" s="175" t="s">
        <v>19</v>
      </c>
      <c r="N111" s="176" t="s">
        <v>42</v>
      </c>
      <c r="O111" s="61"/>
      <c r="P111" s="164">
        <f t="shared" si="1"/>
        <v>0</v>
      </c>
      <c r="Q111" s="164">
        <v>0</v>
      </c>
      <c r="R111" s="164">
        <f t="shared" si="2"/>
        <v>0</v>
      </c>
      <c r="S111" s="164">
        <v>0</v>
      </c>
      <c r="T111" s="165">
        <f t="shared" si="3"/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66" t="s">
        <v>202</v>
      </c>
      <c r="AT111" s="166" t="s">
        <v>191</v>
      </c>
      <c r="AU111" s="166" t="s">
        <v>71</v>
      </c>
      <c r="AY111" s="14" t="s">
        <v>141</v>
      </c>
      <c r="BE111" s="167">
        <f t="shared" si="4"/>
        <v>0</v>
      </c>
      <c r="BF111" s="167">
        <f t="shared" si="5"/>
        <v>0</v>
      </c>
      <c r="BG111" s="167">
        <f t="shared" si="6"/>
        <v>0</v>
      </c>
      <c r="BH111" s="167">
        <f t="shared" si="7"/>
        <v>0</v>
      </c>
      <c r="BI111" s="167">
        <f t="shared" si="8"/>
        <v>0</v>
      </c>
      <c r="BJ111" s="14" t="s">
        <v>79</v>
      </c>
      <c r="BK111" s="167">
        <f t="shared" si="9"/>
        <v>0</v>
      </c>
      <c r="BL111" s="14" t="s">
        <v>202</v>
      </c>
      <c r="BM111" s="166" t="s">
        <v>541</v>
      </c>
    </row>
    <row r="112" spans="1:65" s="2" customFormat="1" ht="24" customHeight="1">
      <c r="A112" s="31"/>
      <c r="B112" s="32"/>
      <c r="C112" s="168" t="s">
        <v>268</v>
      </c>
      <c r="D112" s="168" t="s">
        <v>191</v>
      </c>
      <c r="E112" s="169" t="s">
        <v>265</v>
      </c>
      <c r="F112" s="170" t="s">
        <v>266</v>
      </c>
      <c r="G112" s="171" t="s">
        <v>138</v>
      </c>
      <c r="H112" s="172">
        <v>1</v>
      </c>
      <c r="I112" s="173"/>
      <c r="J112" s="174">
        <f t="shared" si="0"/>
        <v>0</v>
      </c>
      <c r="K112" s="170" t="s">
        <v>139</v>
      </c>
      <c r="L112" s="36"/>
      <c r="M112" s="175" t="s">
        <v>19</v>
      </c>
      <c r="N112" s="176" t="s">
        <v>42</v>
      </c>
      <c r="O112" s="61"/>
      <c r="P112" s="164">
        <f t="shared" si="1"/>
        <v>0</v>
      </c>
      <c r="Q112" s="164">
        <v>0</v>
      </c>
      <c r="R112" s="164">
        <f t="shared" si="2"/>
        <v>0</v>
      </c>
      <c r="S112" s="164">
        <v>0</v>
      </c>
      <c r="T112" s="165">
        <f t="shared" si="3"/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66" t="s">
        <v>202</v>
      </c>
      <c r="AT112" s="166" t="s">
        <v>191</v>
      </c>
      <c r="AU112" s="166" t="s">
        <v>71</v>
      </c>
      <c r="AY112" s="14" t="s">
        <v>141</v>
      </c>
      <c r="BE112" s="167">
        <f t="shared" si="4"/>
        <v>0</v>
      </c>
      <c r="BF112" s="167">
        <f t="shared" si="5"/>
        <v>0</v>
      </c>
      <c r="BG112" s="167">
        <f t="shared" si="6"/>
        <v>0</v>
      </c>
      <c r="BH112" s="167">
        <f t="shared" si="7"/>
        <v>0</v>
      </c>
      <c r="BI112" s="167">
        <f t="shared" si="8"/>
        <v>0</v>
      </c>
      <c r="BJ112" s="14" t="s">
        <v>79</v>
      </c>
      <c r="BK112" s="167">
        <f t="shared" si="9"/>
        <v>0</v>
      </c>
      <c r="BL112" s="14" t="s">
        <v>202</v>
      </c>
      <c r="BM112" s="166" t="s">
        <v>542</v>
      </c>
    </row>
    <row r="113" spans="1:65" s="2" customFormat="1" ht="24" customHeight="1">
      <c r="A113" s="31"/>
      <c r="B113" s="32"/>
      <c r="C113" s="168" t="s">
        <v>272</v>
      </c>
      <c r="D113" s="168" t="s">
        <v>191</v>
      </c>
      <c r="E113" s="169" t="s">
        <v>269</v>
      </c>
      <c r="F113" s="170" t="s">
        <v>270</v>
      </c>
      <c r="G113" s="171" t="s">
        <v>138</v>
      </c>
      <c r="H113" s="172">
        <v>1</v>
      </c>
      <c r="I113" s="173"/>
      <c r="J113" s="174">
        <f t="shared" si="0"/>
        <v>0</v>
      </c>
      <c r="K113" s="170" t="s">
        <v>139</v>
      </c>
      <c r="L113" s="36"/>
      <c r="M113" s="175" t="s">
        <v>19</v>
      </c>
      <c r="N113" s="176" t="s">
        <v>42</v>
      </c>
      <c r="O113" s="61"/>
      <c r="P113" s="164">
        <f t="shared" si="1"/>
        <v>0</v>
      </c>
      <c r="Q113" s="164">
        <v>0</v>
      </c>
      <c r="R113" s="164">
        <f t="shared" si="2"/>
        <v>0</v>
      </c>
      <c r="S113" s="164">
        <v>0</v>
      </c>
      <c r="T113" s="165">
        <f t="shared" si="3"/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66" t="s">
        <v>202</v>
      </c>
      <c r="AT113" s="166" t="s">
        <v>191</v>
      </c>
      <c r="AU113" s="166" t="s">
        <v>71</v>
      </c>
      <c r="AY113" s="14" t="s">
        <v>141</v>
      </c>
      <c r="BE113" s="167">
        <f t="shared" si="4"/>
        <v>0</v>
      </c>
      <c r="BF113" s="167">
        <f t="shared" si="5"/>
        <v>0</v>
      </c>
      <c r="BG113" s="167">
        <f t="shared" si="6"/>
        <v>0</v>
      </c>
      <c r="BH113" s="167">
        <f t="shared" si="7"/>
        <v>0</v>
      </c>
      <c r="BI113" s="167">
        <f t="shared" si="8"/>
        <v>0</v>
      </c>
      <c r="BJ113" s="14" t="s">
        <v>79</v>
      </c>
      <c r="BK113" s="167">
        <f t="shared" si="9"/>
        <v>0</v>
      </c>
      <c r="BL113" s="14" t="s">
        <v>202</v>
      </c>
      <c r="BM113" s="166" t="s">
        <v>543</v>
      </c>
    </row>
    <row r="114" spans="1:65" s="2" customFormat="1" ht="24" customHeight="1">
      <c r="A114" s="31"/>
      <c r="B114" s="32"/>
      <c r="C114" s="154" t="s">
        <v>276</v>
      </c>
      <c r="D114" s="154" t="s">
        <v>135</v>
      </c>
      <c r="E114" s="155" t="s">
        <v>273</v>
      </c>
      <c r="F114" s="156" t="s">
        <v>274</v>
      </c>
      <c r="G114" s="157" t="s">
        <v>138</v>
      </c>
      <c r="H114" s="158">
        <v>1</v>
      </c>
      <c r="I114" s="159"/>
      <c r="J114" s="160">
        <f t="shared" si="0"/>
        <v>0</v>
      </c>
      <c r="K114" s="156" t="s">
        <v>139</v>
      </c>
      <c r="L114" s="161"/>
      <c r="M114" s="162" t="s">
        <v>19</v>
      </c>
      <c r="N114" s="163" t="s">
        <v>42</v>
      </c>
      <c r="O114" s="61"/>
      <c r="P114" s="164">
        <f t="shared" si="1"/>
        <v>0</v>
      </c>
      <c r="Q114" s="164">
        <v>0</v>
      </c>
      <c r="R114" s="164">
        <f t="shared" si="2"/>
        <v>0</v>
      </c>
      <c r="S114" s="164">
        <v>0</v>
      </c>
      <c r="T114" s="165">
        <f t="shared" si="3"/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66" t="s">
        <v>197</v>
      </c>
      <c r="AT114" s="166" t="s">
        <v>135</v>
      </c>
      <c r="AU114" s="166" t="s">
        <v>71</v>
      </c>
      <c r="AY114" s="14" t="s">
        <v>141</v>
      </c>
      <c r="BE114" s="167">
        <f t="shared" si="4"/>
        <v>0</v>
      </c>
      <c r="BF114" s="167">
        <f t="shared" si="5"/>
        <v>0</v>
      </c>
      <c r="BG114" s="167">
        <f t="shared" si="6"/>
        <v>0</v>
      </c>
      <c r="BH114" s="167">
        <f t="shared" si="7"/>
        <v>0</v>
      </c>
      <c r="BI114" s="167">
        <f t="shared" si="8"/>
        <v>0</v>
      </c>
      <c r="BJ114" s="14" t="s">
        <v>79</v>
      </c>
      <c r="BK114" s="167">
        <f t="shared" si="9"/>
        <v>0</v>
      </c>
      <c r="BL114" s="14" t="s">
        <v>197</v>
      </c>
      <c r="BM114" s="166" t="s">
        <v>544</v>
      </c>
    </row>
    <row r="115" spans="1:65" s="2" customFormat="1" ht="24" customHeight="1">
      <c r="A115" s="31"/>
      <c r="B115" s="32"/>
      <c r="C115" s="168" t="s">
        <v>280</v>
      </c>
      <c r="D115" s="168" t="s">
        <v>191</v>
      </c>
      <c r="E115" s="169" t="s">
        <v>545</v>
      </c>
      <c r="F115" s="170" t="s">
        <v>546</v>
      </c>
      <c r="G115" s="171" t="s">
        <v>138</v>
      </c>
      <c r="H115" s="172">
        <v>1</v>
      </c>
      <c r="I115" s="173"/>
      <c r="J115" s="174">
        <f t="shared" si="0"/>
        <v>0</v>
      </c>
      <c r="K115" s="170" t="s">
        <v>139</v>
      </c>
      <c r="L115" s="36"/>
      <c r="M115" s="175" t="s">
        <v>19</v>
      </c>
      <c r="N115" s="176" t="s">
        <v>42</v>
      </c>
      <c r="O115" s="61"/>
      <c r="P115" s="164">
        <f t="shared" si="1"/>
        <v>0</v>
      </c>
      <c r="Q115" s="164">
        <v>0</v>
      </c>
      <c r="R115" s="164">
        <f t="shared" si="2"/>
        <v>0</v>
      </c>
      <c r="S115" s="164">
        <v>0</v>
      </c>
      <c r="T115" s="165">
        <f t="shared" si="3"/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66" t="s">
        <v>202</v>
      </c>
      <c r="AT115" s="166" t="s">
        <v>191</v>
      </c>
      <c r="AU115" s="166" t="s">
        <v>71</v>
      </c>
      <c r="AY115" s="14" t="s">
        <v>141</v>
      </c>
      <c r="BE115" s="167">
        <f t="shared" si="4"/>
        <v>0</v>
      </c>
      <c r="BF115" s="167">
        <f t="shared" si="5"/>
        <v>0</v>
      </c>
      <c r="BG115" s="167">
        <f t="shared" si="6"/>
        <v>0</v>
      </c>
      <c r="BH115" s="167">
        <f t="shared" si="7"/>
        <v>0</v>
      </c>
      <c r="BI115" s="167">
        <f t="shared" si="8"/>
        <v>0</v>
      </c>
      <c r="BJ115" s="14" t="s">
        <v>79</v>
      </c>
      <c r="BK115" s="167">
        <f t="shared" si="9"/>
        <v>0</v>
      </c>
      <c r="BL115" s="14" t="s">
        <v>202</v>
      </c>
      <c r="BM115" s="166" t="s">
        <v>547</v>
      </c>
    </row>
    <row r="116" spans="1:65" s="2" customFormat="1" ht="24" customHeight="1">
      <c r="A116" s="31"/>
      <c r="B116" s="32"/>
      <c r="C116" s="168" t="s">
        <v>284</v>
      </c>
      <c r="D116" s="168" t="s">
        <v>191</v>
      </c>
      <c r="E116" s="169" t="s">
        <v>548</v>
      </c>
      <c r="F116" s="170" t="s">
        <v>549</v>
      </c>
      <c r="G116" s="171" t="s">
        <v>138</v>
      </c>
      <c r="H116" s="172">
        <v>1</v>
      </c>
      <c r="I116" s="173"/>
      <c r="J116" s="174">
        <f t="shared" si="0"/>
        <v>0</v>
      </c>
      <c r="K116" s="170" t="s">
        <v>139</v>
      </c>
      <c r="L116" s="36"/>
      <c r="M116" s="175" t="s">
        <v>19</v>
      </c>
      <c r="N116" s="176" t="s">
        <v>42</v>
      </c>
      <c r="O116" s="61"/>
      <c r="P116" s="164">
        <f t="shared" si="1"/>
        <v>0</v>
      </c>
      <c r="Q116" s="164">
        <v>0</v>
      </c>
      <c r="R116" s="164">
        <f t="shared" si="2"/>
        <v>0</v>
      </c>
      <c r="S116" s="164">
        <v>0</v>
      </c>
      <c r="T116" s="165">
        <f t="shared" si="3"/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66" t="s">
        <v>202</v>
      </c>
      <c r="AT116" s="166" t="s">
        <v>191</v>
      </c>
      <c r="AU116" s="166" t="s">
        <v>71</v>
      </c>
      <c r="AY116" s="14" t="s">
        <v>141</v>
      </c>
      <c r="BE116" s="167">
        <f t="shared" si="4"/>
        <v>0</v>
      </c>
      <c r="BF116" s="167">
        <f t="shared" si="5"/>
        <v>0</v>
      </c>
      <c r="BG116" s="167">
        <f t="shared" si="6"/>
        <v>0</v>
      </c>
      <c r="BH116" s="167">
        <f t="shared" si="7"/>
        <v>0</v>
      </c>
      <c r="BI116" s="167">
        <f t="shared" si="8"/>
        <v>0</v>
      </c>
      <c r="BJ116" s="14" t="s">
        <v>79</v>
      </c>
      <c r="BK116" s="167">
        <f t="shared" si="9"/>
        <v>0</v>
      </c>
      <c r="BL116" s="14" t="s">
        <v>202</v>
      </c>
      <c r="BM116" s="166" t="s">
        <v>550</v>
      </c>
    </row>
    <row r="117" spans="1:65" s="2" customFormat="1" ht="24" customHeight="1">
      <c r="A117" s="31"/>
      <c r="B117" s="32"/>
      <c r="C117" s="168" t="s">
        <v>288</v>
      </c>
      <c r="D117" s="168" t="s">
        <v>191</v>
      </c>
      <c r="E117" s="169" t="s">
        <v>551</v>
      </c>
      <c r="F117" s="170" t="s">
        <v>552</v>
      </c>
      <c r="G117" s="171" t="s">
        <v>138</v>
      </c>
      <c r="H117" s="172">
        <v>1</v>
      </c>
      <c r="I117" s="173"/>
      <c r="J117" s="174">
        <f t="shared" si="0"/>
        <v>0</v>
      </c>
      <c r="K117" s="170" t="s">
        <v>139</v>
      </c>
      <c r="L117" s="36"/>
      <c r="M117" s="175" t="s">
        <v>19</v>
      </c>
      <c r="N117" s="176" t="s">
        <v>42</v>
      </c>
      <c r="O117" s="61"/>
      <c r="P117" s="164">
        <f t="shared" si="1"/>
        <v>0</v>
      </c>
      <c r="Q117" s="164">
        <v>0</v>
      </c>
      <c r="R117" s="164">
        <f t="shared" si="2"/>
        <v>0</v>
      </c>
      <c r="S117" s="164">
        <v>0</v>
      </c>
      <c r="T117" s="165">
        <f t="shared" si="3"/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66" t="s">
        <v>202</v>
      </c>
      <c r="AT117" s="166" t="s">
        <v>191</v>
      </c>
      <c r="AU117" s="166" t="s">
        <v>71</v>
      </c>
      <c r="AY117" s="14" t="s">
        <v>141</v>
      </c>
      <c r="BE117" s="167">
        <f t="shared" si="4"/>
        <v>0</v>
      </c>
      <c r="BF117" s="167">
        <f t="shared" si="5"/>
        <v>0</v>
      </c>
      <c r="BG117" s="167">
        <f t="shared" si="6"/>
        <v>0</v>
      </c>
      <c r="BH117" s="167">
        <f t="shared" si="7"/>
        <v>0</v>
      </c>
      <c r="BI117" s="167">
        <f t="shared" si="8"/>
        <v>0</v>
      </c>
      <c r="BJ117" s="14" t="s">
        <v>79</v>
      </c>
      <c r="BK117" s="167">
        <f t="shared" si="9"/>
        <v>0</v>
      </c>
      <c r="BL117" s="14" t="s">
        <v>202</v>
      </c>
      <c r="BM117" s="166" t="s">
        <v>553</v>
      </c>
    </row>
    <row r="118" spans="1:65" s="2" customFormat="1" ht="24" customHeight="1">
      <c r="A118" s="31"/>
      <c r="B118" s="32"/>
      <c r="C118" s="168" t="s">
        <v>292</v>
      </c>
      <c r="D118" s="168" t="s">
        <v>191</v>
      </c>
      <c r="E118" s="169" t="s">
        <v>554</v>
      </c>
      <c r="F118" s="170" t="s">
        <v>555</v>
      </c>
      <c r="G118" s="171" t="s">
        <v>138</v>
      </c>
      <c r="H118" s="172">
        <v>1</v>
      </c>
      <c r="I118" s="173"/>
      <c r="J118" s="174">
        <f t="shared" si="0"/>
        <v>0</v>
      </c>
      <c r="K118" s="170" t="s">
        <v>139</v>
      </c>
      <c r="L118" s="36"/>
      <c r="M118" s="175" t="s">
        <v>19</v>
      </c>
      <c r="N118" s="176" t="s">
        <v>42</v>
      </c>
      <c r="O118" s="61"/>
      <c r="P118" s="164">
        <f t="shared" si="1"/>
        <v>0</v>
      </c>
      <c r="Q118" s="164">
        <v>0</v>
      </c>
      <c r="R118" s="164">
        <f t="shared" si="2"/>
        <v>0</v>
      </c>
      <c r="S118" s="164">
        <v>0</v>
      </c>
      <c r="T118" s="165">
        <f t="shared" si="3"/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66" t="s">
        <v>202</v>
      </c>
      <c r="AT118" s="166" t="s">
        <v>191</v>
      </c>
      <c r="AU118" s="166" t="s">
        <v>71</v>
      </c>
      <c r="AY118" s="14" t="s">
        <v>141</v>
      </c>
      <c r="BE118" s="167">
        <f t="shared" si="4"/>
        <v>0</v>
      </c>
      <c r="BF118" s="167">
        <f t="shared" si="5"/>
        <v>0</v>
      </c>
      <c r="BG118" s="167">
        <f t="shared" si="6"/>
        <v>0</v>
      </c>
      <c r="BH118" s="167">
        <f t="shared" si="7"/>
        <v>0</v>
      </c>
      <c r="BI118" s="167">
        <f t="shared" si="8"/>
        <v>0</v>
      </c>
      <c r="BJ118" s="14" t="s">
        <v>79</v>
      </c>
      <c r="BK118" s="167">
        <f t="shared" si="9"/>
        <v>0</v>
      </c>
      <c r="BL118" s="14" t="s">
        <v>202</v>
      </c>
      <c r="BM118" s="166" t="s">
        <v>556</v>
      </c>
    </row>
    <row r="119" spans="1:65" s="2" customFormat="1" ht="24" customHeight="1">
      <c r="A119" s="31"/>
      <c r="B119" s="32"/>
      <c r="C119" s="168" t="s">
        <v>296</v>
      </c>
      <c r="D119" s="168" t="s">
        <v>191</v>
      </c>
      <c r="E119" s="169" t="s">
        <v>297</v>
      </c>
      <c r="F119" s="170" t="s">
        <v>298</v>
      </c>
      <c r="G119" s="171" t="s">
        <v>138</v>
      </c>
      <c r="H119" s="172">
        <v>1</v>
      </c>
      <c r="I119" s="173"/>
      <c r="J119" s="174">
        <f t="shared" si="0"/>
        <v>0</v>
      </c>
      <c r="K119" s="170" t="s">
        <v>139</v>
      </c>
      <c r="L119" s="36"/>
      <c r="M119" s="177" t="s">
        <v>19</v>
      </c>
      <c r="N119" s="178" t="s">
        <v>42</v>
      </c>
      <c r="O119" s="179"/>
      <c r="P119" s="180">
        <f t="shared" si="1"/>
        <v>0</v>
      </c>
      <c r="Q119" s="180">
        <v>0</v>
      </c>
      <c r="R119" s="180">
        <f t="shared" si="2"/>
        <v>0</v>
      </c>
      <c r="S119" s="180">
        <v>0</v>
      </c>
      <c r="T119" s="181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66" t="s">
        <v>202</v>
      </c>
      <c r="AT119" s="166" t="s">
        <v>191</v>
      </c>
      <c r="AU119" s="166" t="s">
        <v>71</v>
      </c>
      <c r="AY119" s="14" t="s">
        <v>141</v>
      </c>
      <c r="BE119" s="167">
        <f t="shared" si="4"/>
        <v>0</v>
      </c>
      <c r="BF119" s="167">
        <f t="shared" si="5"/>
        <v>0</v>
      </c>
      <c r="BG119" s="167">
        <f t="shared" si="6"/>
        <v>0</v>
      </c>
      <c r="BH119" s="167">
        <f t="shared" si="7"/>
        <v>0</v>
      </c>
      <c r="BI119" s="167">
        <f t="shared" si="8"/>
        <v>0</v>
      </c>
      <c r="BJ119" s="14" t="s">
        <v>79</v>
      </c>
      <c r="BK119" s="167">
        <f t="shared" si="9"/>
        <v>0</v>
      </c>
      <c r="BL119" s="14" t="s">
        <v>202</v>
      </c>
      <c r="BM119" s="166" t="s">
        <v>557</v>
      </c>
    </row>
    <row r="120" spans="1:65" s="2" customFormat="1" ht="6.95" customHeight="1">
      <c r="A120" s="31"/>
      <c r="B120" s="44"/>
      <c r="C120" s="45"/>
      <c r="D120" s="45"/>
      <c r="E120" s="45"/>
      <c r="F120" s="45"/>
      <c r="G120" s="45"/>
      <c r="H120" s="45"/>
      <c r="I120" s="133"/>
      <c r="J120" s="45"/>
      <c r="K120" s="45"/>
      <c r="L120" s="36"/>
      <c r="M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</sheetData>
  <sheetProtection algorithmName="SHA-512" hashValue="9biz5XHK5rS2jaYf7YiiEKta9hx2Su9vOfCo34Ko7ZbrEW36tWCiWV485vV4i7i9pt6YL4LNWqm556sV2pC54w==" saltValue="zoJWdtjmAVrzvmp0YVZjGyDZUMwz9kJiRKIJah8bJ2i52mj59gwCu236jnJX1ShPXOYKtpCq63xI9w+ozSmFdA==" spinCount="100000" sheet="1" objects="1" scenarios="1" formatColumns="0" formatRows="0" autoFilter="0"/>
  <autoFilter ref="C78:K119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8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4" t="s">
        <v>99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7"/>
      <c r="AT3" s="14" t="s">
        <v>81</v>
      </c>
    </row>
    <row r="4" spans="1:46" s="1" customFormat="1" ht="24.95" customHeight="1">
      <c r="B4" s="17"/>
      <c r="D4" s="102" t="s">
        <v>115</v>
      </c>
      <c r="I4" s="98"/>
      <c r="L4" s="17"/>
      <c r="M4" s="103" t="s">
        <v>10</v>
      </c>
      <c r="AT4" s="14" t="s">
        <v>4</v>
      </c>
    </row>
    <row r="5" spans="1:46" s="1" customFormat="1" ht="6.95" customHeight="1">
      <c r="B5" s="17"/>
      <c r="I5" s="98"/>
      <c r="L5" s="17"/>
    </row>
    <row r="6" spans="1:46" s="1" customFormat="1" ht="12" customHeight="1">
      <c r="B6" s="17"/>
      <c r="D6" s="104" t="s">
        <v>16</v>
      </c>
      <c r="I6" s="98"/>
      <c r="L6" s="17"/>
    </row>
    <row r="7" spans="1:46" s="1" customFormat="1" ht="16.5" customHeight="1">
      <c r="B7" s="17"/>
      <c r="E7" s="323" t="str">
        <f>'Rekapitulace stavby'!K6</f>
        <v>Oprava DŘT v úseku Pohled - Břeclav - Hodonín</v>
      </c>
      <c r="F7" s="324"/>
      <c r="G7" s="324"/>
      <c r="H7" s="324"/>
      <c r="I7" s="98"/>
      <c r="L7" s="17"/>
    </row>
    <row r="8" spans="1:46" s="2" customFormat="1" ht="12" customHeight="1">
      <c r="A8" s="31"/>
      <c r="B8" s="36"/>
      <c r="C8" s="31"/>
      <c r="D8" s="104" t="s">
        <v>116</v>
      </c>
      <c r="E8" s="31"/>
      <c r="F8" s="31"/>
      <c r="G8" s="31"/>
      <c r="H8" s="31"/>
      <c r="I8" s="105"/>
      <c r="J8" s="31"/>
      <c r="K8" s="31"/>
      <c r="L8" s="106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25" t="s">
        <v>558</v>
      </c>
      <c r="F9" s="326"/>
      <c r="G9" s="326"/>
      <c r="H9" s="326"/>
      <c r="I9" s="105"/>
      <c r="J9" s="31"/>
      <c r="K9" s="31"/>
      <c r="L9" s="106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05"/>
      <c r="J10" s="31"/>
      <c r="K10" s="31"/>
      <c r="L10" s="10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4" t="s">
        <v>18</v>
      </c>
      <c r="E11" s="31"/>
      <c r="F11" s="107" t="s">
        <v>19</v>
      </c>
      <c r="G11" s="31"/>
      <c r="H11" s="31"/>
      <c r="I11" s="108" t="s">
        <v>20</v>
      </c>
      <c r="J11" s="107" t="s">
        <v>19</v>
      </c>
      <c r="K11" s="31"/>
      <c r="L11" s="106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21</v>
      </c>
      <c r="E12" s="31"/>
      <c r="F12" s="107" t="s">
        <v>22</v>
      </c>
      <c r="G12" s="31"/>
      <c r="H12" s="31"/>
      <c r="I12" s="108" t="s">
        <v>23</v>
      </c>
      <c r="J12" s="109" t="str">
        <f>'Rekapitulace stavby'!AN8</f>
        <v>23. 10. 2019</v>
      </c>
      <c r="K12" s="31"/>
      <c r="L12" s="106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5"/>
      <c r="J13" s="31"/>
      <c r="K13" s="31"/>
      <c r="L13" s="106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4" t="s">
        <v>25</v>
      </c>
      <c r="E14" s="31"/>
      <c r="F14" s="31"/>
      <c r="G14" s="31"/>
      <c r="H14" s="31"/>
      <c r="I14" s="108" t="s">
        <v>26</v>
      </c>
      <c r="J14" s="107" t="s">
        <v>19</v>
      </c>
      <c r="K14" s="31"/>
      <c r="L14" s="106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">
        <v>27</v>
      </c>
      <c r="F15" s="31"/>
      <c r="G15" s="31"/>
      <c r="H15" s="31"/>
      <c r="I15" s="108" t="s">
        <v>28</v>
      </c>
      <c r="J15" s="107" t="s">
        <v>19</v>
      </c>
      <c r="K15" s="31"/>
      <c r="L15" s="106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5"/>
      <c r="J16" s="31"/>
      <c r="K16" s="31"/>
      <c r="L16" s="106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4" t="s">
        <v>29</v>
      </c>
      <c r="E17" s="31"/>
      <c r="F17" s="31"/>
      <c r="G17" s="31"/>
      <c r="H17" s="31"/>
      <c r="I17" s="108" t="s">
        <v>26</v>
      </c>
      <c r="J17" s="27" t="str">
        <f>'Rekapitulace stavby'!AN13</f>
        <v>Vyplň údaj</v>
      </c>
      <c r="K17" s="31"/>
      <c r="L17" s="106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27" t="str">
        <f>'Rekapitulace stavby'!E14</f>
        <v>Vyplň údaj</v>
      </c>
      <c r="F18" s="328"/>
      <c r="G18" s="328"/>
      <c r="H18" s="328"/>
      <c r="I18" s="108" t="s">
        <v>28</v>
      </c>
      <c r="J18" s="27" t="str">
        <f>'Rekapitulace stavby'!AN14</f>
        <v>Vyplň údaj</v>
      </c>
      <c r="K18" s="31"/>
      <c r="L18" s="106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5"/>
      <c r="J19" s="31"/>
      <c r="K19" s="31"/>
      <c r="L19" s="106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4" t="s">
        <v>31</v>
      </c>
      <c r="E20" s="31"/>
      <c r="F20" s="31"/>
      <c r="G20" s="31"/>
      <c r="H20" s="31"/>
      <c r="I20" s="108" t="s">
        <v>26</v>
      </c>
      <c r="J20" s="107" t="str">
        <f>IF('Rekapitulace stavby'!AN16="","",'Rekapitulace stavby'!AN16)</f>
        <v/>
      </c>
      <c r="K20" s="31"/>
      <c r="L20" s="106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tr">
        <f>IF('Rekapitulace stavby'!E17="","",'Rekapitulace stavby'!E17)</f>
        <v xml:space="preserve"> </v>
      </c>
      <c r="F21" s="31"/>
      <c r="G21" s="31"/>
      <c r="H21" s="31"/>
      <c r="I21" s="108" t="s">
        <v>28</v>
      </c>
      <c r="J21" s="107" t="str">
        <f>IF('Rekapitulace stavby'!AN17="","",'Rekapitulace stavby'!AN17)</f>
        <v/>
      </c>
      <c r="K21" s="31"/>
      <c r="L21" s="106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5"/>
      <c r="J22" s="31"/>
      <c r="K22" s="31"/>
      <c r="L22" s="106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4" t="s">
        <v>34</v>
      </c>
      <c r="E23" s="31"/>
      <c r="F23" s="31"/>
      <c r="G23" s="31"/>
      <c r="H23" s="31"/>
      <c r="I23" s="108" t="s">
        <v>26</v>
      </c>
      <c r="J23" s="107" t="str">
        <f>IF('Rekapitulace stavby'!AN19="","",'Rekapitulace stavby'!AN19)</f>
        <v/>
      </c>
      <c r="K23" s="31"/>
      <c r="L23" s="106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tr">
        <f>IF('Rekapitulace stavby'!E20="","",'Rekapitulace stavby'!E20)</f>
        <v xml:space="preserve"> </v>
      </c>
      <c r="F24" s="31"/>
      <c r="G24" s="31"/>
      <c r="H24" s="31"/>
      <c r="I24" s="108" t="s">
        <v>28</v>
      </c>
      <c r="J24" s="107" t="str">
        <f>IF('Rekapitulace stavby'!AN20="","",'Rekapitulace stavby'!AN20)</f>
        <v/>
      </c>
      <c r="K24" s="31"/>
      <c r="L24" s="106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5"/>
      <c r="J25" s="31"/>
      <c r="K25" s="31"/>
      <c r="L25" s="106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4" t="s">
        <v>35</v>
      </c>
      <c r="E26" s="31"/>
      <c r="F26" s="31"/>
      <c r="G26" s="31"/>
      <c r="H26" s="31"/>
      <c r="I26" s="105"/>
      <c r="J26" s="31"/>
      <c r="K26" s="31"/>
      <c r="L26" s="106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0"/>
      <c r="B27" s="111"/>
      <c r="C27" s="110"/>
      <c r="D27" s="110"/>
      <c r="E27" s="329" t="s">
        <v>19</v>
      </c>
      <c r="F27" s="329"/>
      <c r="G27" s="329"/>
      <c r="H27" s="329"/>
      <c r="I27" s="112"/>
      <c r="J27" s="110"/>
      <c r="K27" s="110"/>
      <c r="L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5"/>
      <c r="J28" s="31"/>
      <c r="K28" s="31"/>
      <c r="L28" s="106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4"/>
      <c r="E29" s="114"/>
      <c r="F29" s="114"/>
      <c r="G29" s="114"/>
      <c r="H29" s="114"/>
      <c r="I29" s="115"/>
      <c r="J29" s="114"/>
      <c r="K29" s="114"/>
      <c r="L29" s="106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105"/>
      <c r="J30" s="117">
        <f>ROUND(J80, 2)</f>
        <v>0</v>
      </c>
      <c r="K30" s="31"/>
      <c r="L30" s="106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4"/>
      <c r="E31" s="114"/>
      <c r="F31" s="114"/>
      <c r="G31" s="114"/>
      <c r="H31" s="114"/>
      <c r="I31" s="115"/>
      <c r="J31" s="114"/>
      <c r="K31" s="114"/>
      <c r="L31" s="106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9" t="s">
        <v>38</v>
      </c>
      <c r="J32" s="118" t="s">
        <v>40</v>
      </c>
      <c r="K32" s="31"/>
      <c r="L32" s="106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0" t="s">
        <v>41</v>
      </c>
      <c r="E33" s="104" t="s">
        <v>42</v>
      </c>
      <c r="F33" s="121">
        <f>ROUND((SUM(BE80:BE124)),  2)</f>
        <v>0</v>
      </c>
      <c r="G33" s="31"/>
      <c r="H33" s="31"/>
      <c r="I33" s="122">
        <v>0.21</v>
      </c>
      <c r="J33" s="121">
        <f>ROUND(((SUM(BE80:BE124))*I33),  2)</f>
        <v>0</v>
      </c>
      <c r="K33" s="31"/>
      <c r="L33" s="106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4" t="s">
        <v>43</v>
      </c>
      <c r="F34" s="121">
        <f>ROUND((SUM(BF80:BF124)),  2)</f>
        <v>0</v>
      </c>
      <c r="G34" s="31"/>
      <c r="H34" s="31"/>
      <c r="I34" s="122">
        <v>0.15</v>
      </c>
      <c r="J34" s="121">
        <f>ROUND(((SUM(BF80:BF124))*I34),  2)</f>
        <v>0</v>
      </c>
      <c r="K34" s="31"/>
      <c r="L34" s="106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44</v>
      </c>
      <c r="F35" s="121">
        <f>ROUND((SUM(BG80:BG124)),  2)</f>
        <v>0</v>
      </c>
      <c r="G35" s="31"/>
      <c r="H35" s="31"/>
      <c r="I35" s="122">
        <v>0.21</v>
      </c>
      <c r="J35" s="121">
        <f>0</f>
        <v>0</v>
      </c>
      <c r="K35" s="31"/>
      <c r="L35" s="106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4" t="s">
        <v>45</v>
      </c>
      <c r="F36" s="121">
        <f>ROUND((SUM(BH80:BH124)),  2)</f>
        <v>0</v>
      </c>
      <c r="G36" s="31"/>
      <c r="H36" s="31"/>
      <c r="I36" s="122">
        <v>0.15</v>
      </c>
      <c r="J36" s="121">
        <f>0</f>
        <v>0</v>
      </c>
      <c r="K36" s="31"/>
      <c r="L36" s="106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4" t="s">
        <v>46</v>
      </c>
      <c r="F37" s="121">
        <f>ROUND((SUM(BI80:BI124)),  2)</f>
        <v>0</v>
      </c>
      <c r="G37" s="31"/>
      <c r="H37" s="31"/>
      <c r="I37" s="122">
        <v>0</v>
      </c>
      <c r="J37" s="121">
        <f>0</f>
        <v>0</v>
      </c>
      <c r="K37" s="31"/>
      <c r="L37" s="106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05"/>
      <c r="J38" s="31"/>
      <c r="K38" s="31"/>
      <c r="L38" s="106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3"/>
      <c r="D39" s="124" t="s">
        <v>47</v>
      </c>
      <c r="E39" s="125"/>
      <c r="F39" s="125"/>
      <c r="G39" s="126" t="s">
        <v>48</v>
      </c>
      <c r="H39" s="127" t="s">
        <v>49</v>
      </c>
      <c r="I39" s="128"/>
      <c r="J39" s="129">
        <f>SUM(J30:J37)</f>
        <v>0</v>
      </c>
      <c r="K39" s="130"/>
      <c r="L39" s="106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106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106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118</v>
      </c>
      <c r="D45" s="33"/>
      <c r="E45" s="33"/>
      <c r="F45" s="33"/>
      <c r="G45" s="33"/>
      <c r="H45" s="33"/>
      <c r="I45" s="105"/>
      <c r="J45" s="33"/>
      <c r="K45" s="33"/>
      <c r="L45" s="106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105"/>
      <c r="J46" s="33"/>
      <c r="K46" s="33"/>
      <c r="L46" s="106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105"/>
      <c r="J47" s="33"/>
      <c r="K47" s="33"/>
      <c r="L47" s="106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30" t="str">
        <f>E7</f>
        <v>Oprava DŘT v úseku Pohled - Břeclav - Hodonín</v>
      </c>
      <c r="F48" s="331"/>
      <c r="G48" s="331"/>
      <c r="H48" s="331"/>
      <c r="I48" s="105"/>
      <c r="J48" s="33"/>
      <c r="K48" s="33"/>
      <c r="L48" s="106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116</v>
      </c>
      <c r="D49" s="33"/>
      <c r="E49" s="33"/>
      <c r="F49" s="33"/>
      <c r="G49" s="33"/>
      <c r="H49" s="33"/>
      <c r="I49" s="105"/>
      <c r="J49" s="33"/>
      <c r="K49" s="33"/>
      <c r="L49" s="106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03" t="str">
        <f>E9</f>
        <v>SO07 - žst. Vranovice</v>
      </c>
      <c r="F50" s="332"/>
      <c r="G50" s="332"/>
      <c r="H50" s="332"/>
      <c r="I50" s="105"/>
      <c r="J50" s="33"/>
      <c r="K50" s="33"/>
      <c r="L50" s="106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105"/>
      <c r="J51" s="33"/>
      <c r="K51" s="33"/>
      <c r="L51" s="106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>Obvod OŘ Brno</v>
      </c>
      <c r="G52" s="33"/>
      <c r="H52" s="33"/>
      <c r="I52" s="108" t="s">
        <v>23</v>
      </c>
      <c r="J52" s="56" t="str">
        <f>IF(J12="","",J12)</f>
        <v>23. 10. 2019</v>
      </c>
      <c r="K52" s="33"/>
      <c r="L52" s="106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105"/>
      <c r="J53" s="33"/>
      <c r="K53" s="33"/>
      <c r="L53" s="106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3"/>
      <c r="E54" s="33"/>
      <c r="F54" s="24" t="str">
        <f>E15</f>
        <v>SŽDC, s.o., OŘ Brno</v>
      </c>
      <c r="G54" s="33"/>
      <c r="H54" s="33"/>
      <c r="I54" s="108" t="s">
        <v>31</v>
      </c>
      <c r="J54" s="29" t="str">
        <f>E21</f>
        <v xml:space="preserve"> </v>
      </c>
      <c r="K54" s="33"/>
      <c r="L54" s="106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29</v>
      </c>
      <c r="D55" s="33"/>
      <c r="E55" s="33"/>
      <c r="F55" s="24" t="str">
        <f>IF(E18="","",E18)</f>
        <v>Vyplň údaj</v>
      </c>
      <c r="G55" s="33"/>
      <c r="H55" s="33"/>
      <c r="I55" s="108" t="s">
        <v>34</v>
      </c>
      <c r="J55" s="29" t="str">
        <f>E24</f>
        <v xml:space="preserve"> </v>
      </c>
      <c r="K55" s="33"/>
      <c r="L55" s="106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105"/>
      <c r="J56" s="33"/>
      <c r="K56" s="33"/>
      <c r="L56" s="106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37" t="s">
        <v>119</v>
      </c>
      <c r="D57" s="138"/>
      <c r="E57" s="138"/>
      <c r="F57" s="138"/>
      <c r="G57" s="138"/>
      <c r="H57" s="138"/>
      <c r="I57" s="139"/>
      <c r="J57" s="140" t="s">
        <v>120</v>
      </c>
      <c r="K57" s="138"/>
      <c r="L57" s="106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105"/>
      <c r="J58" s="33"/>
      <c r="K58" s="33"/>
      <c r="L58" s="106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41" t="s">
        <v>69</v>
      </c>
      <c r="D59" s="33"/>
      <c r="E59" s="33"/>
      <c r="F59" s="33"/>
      <c r="G59" s="33"/>
      <c r="H59" s="33"/>
      <c r="I59" s="105"/>
      <c r="J59" s="74">
        <f>J80</f>
        <v>0</v>
      </c>
      <c r="K59" s="33"/>
      <c r="L59" s="106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121</v>
      </c>
    </row>
    <row r="60" spans="1:47" s="10" customFormat="1" ht="24.95" customHeight="1">
      <c r="B60" s="182"/>
      <c r="C60" s="183"/>
      <c r="D60" s="184" t="s">
        <v>559</v>
      </c>
      <c r="E60" s="185"/>
      <c r="F60" s="185"/>
      <c r="G60" s="185"/>
      <c r="H60" s="185"/>
      <c r="I60" s="186"/>
      <c r="J60" s="187">
        <f>J81</f>
        <v>0</v>
      </c>
      <c r="K60" s="183"/>
      <c r="L60" s="188"/>
    </row>
    <row r="61" spans="1:47" s="2" customFormat="1" ht="21.75" customHeight="1">
      <c r="A61" s="31"/>
      <c r="B61" s="32"/>
      <c r="C61" s="33"/>
      <c r="D61" s="33"/>
      <c r="E61" s="33"/>
      <c r="F61" s="33"/>
      <c r="G61" s="33"/>
      <c r="H61" s="33"/>
      <c r="I61" s="105"/>
      <c r="J61" s="33"/>
      <c r="K61" s="33"/>
      <c r="L61" s="106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6.95" customHeight="1">
      <c r="A62" s="31"/>
      <c r="B62" s="44"/>
      <c r="C62" s="45"/>
      <c r="D62" s="45"/>
      <c r="E62" s="45"/>
      <c r="F62" s="45"/>
      <c r="G62" s="45"/>
      <c r="H62" s="45"/>
      <c r="I62" s="133"/>
      <c r="J62" s="45"/>
      <c r="K62" s="45"/>
      <c r="L62" s="106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6" spans="1:63" s="2" customFormat="1" ht="6.95" customHeight="1">
      <c r="A66" s="31"/>
      <c r="B66" s="46"/>
      <c r="C66" s="47"/>
      <c r="D66" s="47"/>
      <c r="E66" s="47"/>
      <c r="F66" s="47"/>
      <c r="G66" s="47"/>
      <c r="H66" s="47"/>
      <c r="I66" s="136"/>
      <c r="J66" s="47"/>
      <c r="K66" s="47"/>
      <c r="L66" s="106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4.95" customHeight="1">
      <c r="A67" s="31"/>
      <c r="B67" s="32"/>
      <c r="C67" s="20" t="s">
        <v>122</v>
      </c>
      <c r="D67" s="33"/>
      <c r="E67" s="33"/>
      <c r="F67" s="33"/>
      <c r="G67" s="33"/>
      <c r="H67" s="33"/>
      <c r="I67" s="105"/>
      <c r="J67" s="33"/>
      <c r="K67" s="33"/>
      <c r="L67" s="106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6.95" customHeight="1">
      <c r="A68" s="31"/>
      <c r="B68" s="32"/>
      <c r="C68" s="33"/>
      <c r="D68" s="33"/>
      <c r="E68" s="33"/>
      <c r="F68" s="33"/>
      <c r="G68" s="33"/>
      <c r="H68" s="33"/>
      <c r="I68" s="105"/>
      <c r="J68" s="33"/>
      <c r="K68" s="33"/>
      <c r="L68" s="106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105"/>
      <c r="J69" s="33"/>
      <c r="K69" s="33"/>
      <c r="L69" s="106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330" t="str">
        <f>E7</f>
        <v>Oprava DŘT v úseku Pohled - Břeclav - Hodonín</v>
      </c>
      <c r="F70" s="331"/>
      <c r="G70" s="331"/>
      <c r="H70" s="331"/>
      <c r="I70" s="105"/>
      <c r="J70" s="33"/>
      <c r="K70" s="33"/>
      <c r="L70" s="106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116</v>
      </c>
      <c r="D71" s="33"/>
      <c r="E71" s="33"/>
      <c r="F71" s="33"/>
      <c r="G71" s="33"/>
      <c r="H71" s="33"/>
      <c r="I71" s="105"/>
      <c r="J71" s="33"/>
      <c r="K71" s="33"/>
      <c r="L71" s="106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303" t="str">
        <f>E9</f>
        <v>SO07 - žst. Vranovice</v>
      </c>
      <c r="F72" s="332"/>
      <c r="G72" s="332"/>
      <c r="H72" s="332"/>
      <c r="I72" s="105"/>
      <c r="J72" s="33"/>
      <c r="K72" s="33"/>
      <c r="L72" s="106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6.95" customHeight="1">
      <c r="A73" s="31"/>
      <c r="B73" s="32"/>
      <c r="C73" s="33"/>
      <c r="D73" s="33"/>
      <c r="E73" s="33"/>
      <c r="F73" s="33"/>
      <c r="G73" s="33"/>
      <c r="H73" s="33"/>
      <c r="I73" s="105"/>
      <c r="J73" s="33"/>
      <c r="K73" s="33"/>
      <c r="L73" s="106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>Obvod OŘ Brno</v>
      </c>
      <c r="G74" s="33"/>
      <c r="H74" s="33"/>
      <c r="I74" s="108" t="s">
        <v>23</v>
      </c>
      <c r="J74" s="56" t="str">
        <f>IF(J12="","",J12)</f>
        <v>23. 10. 2019</v>
      </c>
      <c r="K74" s="33"/>
      <c r="L74" s="106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105"/>
      <c r="J75" s="33"/>
      <c r="K75" s="33"/>
      <c r="L75" s="106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15.2" customHeight="1">
      <c r="A76" s="31"/>
      <c r="B76" s="32"/>
      <c r="C76" s="26" t="s">
        <v>25</v>
      </c>
      <c r="D76" s="33"/>
      <c r="E76" s="33"/>
      <c r="F76" s="24" t="str">
        <f>E15</f>
        <v>SŽDC, s.o., OŘ Brno</v>
      </c>
      <c r="G76" s="33"/>
      <c r="H76" s="33"/>
      <c r="I76" s="108" t="s">
        <v>31</v>
      </c>
      <c r="J76" s="29" t="str">
        <f>E21</f>
        <v xml:space="preserve"> </v>
      </c>
      <c r="K76" s="33"/>
      <c r="L76" s="106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15.2" customHeight="1">
      <c r="A77" s="31"/>
      <c r="B77" s="32"/>
      <c r="C77" s="26" t="s">
        <v>29</v>
      </c>
      <c r="D77" s="33"/>
      <c r="E77" s="33"/>
      <c r="F77" s="24" t="str">
        <f>IF(E18="","",E18)</f>
        <v>Vyplň údaj</v>
      </c>
      <c r="G77" s="33"/>
      <c r="H77" s="33"/>
      <c r="I77" s="108" t="s">
        <v>34</v>
      </c>
      <c r="J77" s="29" t="str">
        <f>E24</f>
        <v xml:space="preserve"> </v>
      </c>
      <c r="K77" s="33"/>
      <c r="L77" s="106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35" customHeight="1">
      <c r="A78" s="31"/>
      <c r="B78" s="32"/>
      <c r="C78" s="33"/>
      <c r="D78" s="33"/>
      <c r="E78" s="33"/>
      <c r="F78" s="33"/>
      <c r="G78" s="33"/>
      <c r="H78" s="33"/>
      <c r="I78" s="105"/>
      <c r="J78" s="33"/>
      <c r="K78" s="33"/>
      <c r="L78" s="106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9" customFormat="1" ht="29.25" customHeight="1">
      <c r="A79" s="142"/>
      <c r="B79" s="143"/>
      <c r="C79" s="144" t="s">
        <v>123</v>
      </c>
      <c r="D79" s="145" t="s">
        <v>56</v>
      </c>
      <c r="E79" s="145" t="s">
        <v>52</v>
      </c>
      <c r="F79" s="145" t="s">
        <v>53</v>
      </c>
      <c r="G79" s="145" t="s">
        <v>124</v>
      </c>
      <c r="H79" s="145" t="s">
        <v>125</v>
      </c>
      <c r="I79" s="146" t="s">
        <v>126</v>
      </c>
      <c r="J79" s="145" t="s">
        <v>120</v>
      </c>
      <c r="K79" s="147" t="s">
        <v>127</v>
      </c>
      <c r="L79" s="148"/>
      <c r="M79" s="65" t="s">
        <v>19</v>
      </c>
      <c r="N79" s="66" t="s">
        <v>41</v>
      </c>
      <c r="O79" s="66" t="s">
        <v>128</v>
      </c>
      <c r="P79" s="66" t="s">
        <v>129</v>
      </c>
      <c r="Q79" s="66" t="s">
        <v>130</v>
      </c>
      <c r="R79" s="66" t="s">
        <v>131</v>
      </c>
      <c r="S79" s="66" t="s">
        <v>132</v>
      </c>
      <c r="T79" s="67" t="s">
        <v>133</v>
      </c>
      <c r="U79" s="142"/>
      <c r="V79" s="142"/>
      <c r="W79" s="142"/>
      <c r="X79" s="142"/>
      <c r="Y79" s="142"/>
      <c r="Z79" s="142"/>
      <c r="AA79" s="142"/>
      <c r="AB79" s="142"/>
      <c r="AC79" s="142"/>
      <c r="AD79" s="142"/>
      <c r="AE79" s="142"/>
    </row>
    <row r="80" spans="1:63" s="2" customFormat="1" ht="22.9" customHeight="1">
      <c r="A80" s="31"/>
      <c r="B80" s="32"/>
      <c r="C80" s="72" t="s">
        <v>134</v>
      </c>
      <c r="D80" s="33"/>
      <c r="E80" s="33"/>
      <c r="F80" s="33"/>
      <c r="G80" s="33"/>
      <c r="H80" s="33"/>
      <c r="I80" s="105"/>
      <c r="J80" s="149">
        <f>BK80</f>
        <v>0</v>
      </c>
      <c r="K80" s="33"/>
      <c r="L80" s="36"/>
      <c r="M80" s="68"/>
      <c r="N80" s="150"/>
      <c r="O80" s="69"/>
      <c r="P80" s="151">
        <f>P81</f>
        <v>0</v>
      </c>
      <c r="Q80" s="69"/>
      <c r="R80" s="151">
        <f>R81</f>
        <v>0</v>
      </c>
      <c r="S80" s="69"/>
      <c r="T80" s="152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70</v>
      </c>
      <c r="AU80" s="14" t="s">
        <v>121</v>
      </c>
      <c r="BK80" s="153">
        <f>BK81</f>
        <v>0</v>
      </c>
    </row>
    <row r="81" spans="1:65" s="11" customFormat="1" ht="25.9" customHeight="1">
      <c r="B81" s="189"/>
      <c r="C81" s="190"/>
      <c r="D81" s="191" t="s">
        <v>70</v>
      </c>
      <c r="E81" s="192" t="s">
        <v>560</v>
      </c>
      <c r="F81" s="192" t="s">
        <v>561</v>
      </c>
      <c r="G81" s="190"/>
      <c r="H81" s="190"/>
      <c r="I81" s="193"/>
      <c r="J81" s="194">
        <f>BK81</f>
        <v>0</v>
      </c>
      <c r="K81" s="190"/>
      <c r="L81" s="195"/>
      <c r="M81" s="196"/>
      <c r="N81" s="197"/>
      <c r="O81" s="197"/>
      <c r="P81" s="198">
        <f>SUM(P82:P124)</f>
        <v>0</v>
      </c>
      <c r="Q81" s="197"/>
      <c r="R81" s="198">
        <f>SUM(R82:R124)</f>
        <v>0</v>
      </c>
      <c r="S81" s="197"/>
      <c r="T81" s="199">
        <f>SUM(T82:T124)</f>
        <v>0</v>
      </c>
      <c r="AR81" s="200" t="s">
        <v>142</v>
      </c>
      <c r="AT81" s="201" t="s">
        <v>70</v>
      </c>
      <c r="AU81" s="201" t="s">
        <v>71</v>
      </c>
      <c r="AY81" s="200" t="s">
        <v>141</v>
      </c>
      <c r="BK81" s="202">
        <f>SUM(BK82:BK124)</f>
        <v>0</v>
      </c>
    </row>
    <row r="82" spans="1:65" s="2" customFormat="1" ht="24" customHeight="1">
      <c r="A82" s="31"/>
      <c r="B82" s="32"/>
      <c r="C82" s="168" t="s">
        <v>79</v>
      </c>
      <c r="D82" s="168" t="s">
        <v>191</v>
      </c>
      <c r="E82" s="169" t="s">
        <v>200</v>
      </c>
      <c r="F82" s="170" t="s">
        <v>201</v>
      </c>
      <c r="G82" s="171" t="s">
        <v>188</v>
      </c>
      <c r="H82" s="172">
        <v>6</v>
      </c>
      <c r="I82" s="173"/>
      <c r="J82" s="174">
        <f t="shared" ref="J82:J124" si="0">ROUND(I82*H82,2)</f>
        <v>0</v>
      </c>
      <c r="K82" s="170" t="s">
        <v>139</v>
      </c>
      <c r="L82" s="36"/>
      <c r="M82" s="175" t="s">
        <v>19</v>
      </c>
      <c r="N82" s="176" t="s">
        <v>42</v>
      </c>
      <c r="O82" s="61"/>
      <c r="P82" s="164">
        <f t="shared" ref="P82:P124" si="1">O82*H82</f>
        <v>0</v>
      </c>
      <c r="Q82" s="164">
        <v>0</v>
      </c>
      <c r="R82" s="164">
        <f t="shared" ref="R82:R124" si="2">Q82*H82</f>
        <v>0</v>
      </c>
      <c r="S82" s="164">
        <v>0</v>
      </c>
      <c r="T82" s="165">
        <f t="shared" ref="T82:T124" si="3"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66" t="s">
        <v>562</v>
      </c>
      <c r="AT82" s="166" t="s">
        <v>191</v>
      </c>
      <c r="AU82" s="166" t="s">
        <v>79</v>
      </c>
      <c r="AY82" s="14" t="s">
        <v>141</v>
      </c>
      <c r="BE82" s="167">
        <f t="shared" ref="BE82:BE124" si="4">IF(N82="základní",J82,0)</f>
        <v>0</v>
      </c>
      <c r="BF82" s="167">
        <f t="shared" ref="BF82:BF124" si="5">IF(N82="snížená",J82,0)</f>
        <v>0</v>
      </c>
      <c r="BG82" s="167">
        <f t="shared" ref="BG82:BG124" si="6">IF(N82="zákl. přenesená",J82,0)</f>
        <v>0</v>
      </c>
      <c r="BH82" s="167">
        <f t="shared" ref="BH82:BH124" si="7">IF(N82="sníž. přenesená",J82,0)</f>
        <v>0</v>
      </c>
      <c r="BI82" s="167">
        <f t="shared" ref="BI82:BI124" si="8">IF(N82="nulová",J82,0)</f>
        <v>0</v>
      </c>
      <c r="BJ82" s="14" t="s">
        <v>79</v>
      </c>
      <c r="BK82" s="167">
        <f t="shared" ref="BK82:BK124" si="9">ROUND(I82*H82,2)</f>
        <v>0</v>
      </c>
      <c r="BL82" s="14" t="s">
        <v>562</v>
      </c>
      <c r="BM82" s="166" t="s">
        <v>563</v>
      </c>
    </row>
    <row r="83" spans="1:65" s="2" customFormat="1" ht="24" customHeight="1">
      <c r="A83" s="31"/>
      <c r="B83" s="32"/>
      <c r="C83" s="154" t="s">
        <v>81</v>
      </c>
      <c r="D83" s="154" t="s">
        <v>135</v>
      </c>
      <c r="E83" s="155" t="s">
        <v>564</v>
      </c>
      <c r="F83" s="156" t="s">
        <v>565</v>
      </c>
      <c r="G83" s="157" t="s">
        <v>138</v>
      </c>
      <c r="H83" s="158">
        <v>2</v>
      </c>
      <c r="I83" s="159"/>
      <c r="J83" s="160">
        <f t="shared" si="0"/>
        <v>0</v>
      </c>
      <c r="K83" s="156" t="s">
        <v>139</v>
      </c>
      <c r="L83" s="161"/>
      <c r="M83" s="162" t="s">
        <v>19</v>
      </c>
      <c r="N83" s="163" t="s">
        <v>42</v>
      </c>
      <c r="O83" s="61"/>
      <c r="P83" s="164">
        <f t="shared" si="1"/>
        <v>0</v>
      </c>
      <c r="Q83" s="164">
        <v>0</v>
      </c>
      <c r="R83" s="164">
        <f t="shared" si="2"/>
        <v>0</v>
      </c>
      <c r="S83" s="164">
        <v>0</v>
      </c>
      <c r="T83" s="165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66" t="s">
        <v>197</v>
      </c>
      <c r="AT83" s="166" t="s">
        <v>135</v>
      </c>
      <c r="AU83" s="166" t="s">
        <v>79</v>
      </c>
      <c r="AY83" s="14" t="s">
        <v>141</v>
      </c>
      <c r="BE83" s="167">
        <f t="shared" si="4"/>
        <v>0</v>
      </c>
      <c r="BF83" s="167">
        <f t="shared" si="5"/>
        <v>0</v>
      </c>
      <c r="BG83" s="167">
        <f t="shared" si="6"/>
        <v>0</v>
      </c>
      <c r="BH83" s="167">
        <f t="shared" si="7"/>
        <v>0</v>
      </c>
      <c r="BI83" s="167">
        <f t="shared" si="8"/>
        <v>0</v>
      </c>
      <c r="BJ83" s="14" t="s">
        <v>79</v>
      </c>
      <c r="BK83" s="167">
        <f t="shared" si="9"/>
        <v>0</v>
      </c>
      <c r="BL83" s="14" t="s">
        <v>197</v>
      </c>
      <c r="BM83" s="166" t="s">
        <v>566</v>
      </c>
    </row>
    <row r="84" spans="1:65" s="2" customFormat="1" ht="24" customHeight="1">
      <c r="A84" s="31"/>
      <c r="B84" s="32"/>
      <c r="C84" s="168" t="s">
        <v>147</v>
      </c>
      <c r="D84" s="168" t="s">
        <v>191</v>
      </c>
      <c r="E84" s="169" t="s">
        <v>567</v>
      </c>
      <c r="F84" s="170" t="s">
        <v>568</v>
      </c>
      <c r="G84" s="171" t="s">
        <v>188</v>
      </c>
      <c r="H84" s="172">
        <v>100</v>
      </c>
      <c r="I84" s="173"/>
      <c r="J84" s="174">
        <f t="shared" si="0"/>
        <v>0</v>
      </c>
      <c r="K84" s="170" t="s">
        <v>139</v>
      </c>
      <c r="L84" s="36"/>
      <c r="M84" s="175" t="s">
        <v>19</v>
      </c>
      <c r="N84" s="176" t="s">
        <v>42</v>
      </c>
      <c r="O84" s="61"/>
      <c r="P84" s="164">
        <f t="shared" si="1"/>
        <v>0</v>
      </c>
      <c r="Q84" s="164">
        <v>0</v>
      </c>
      <c r="R84" s="164">
        <f t="shared" si="2"/>
        <v>0</v>
      </c>
      <c r="S84" s="164">
        <v>0</v>
      </c>
      <c r="T84" s="165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66" t="s">
        <v>202</v>
      </c>
      <c r="AT84" s="166" t="s">
        <v>191</v>
      </c>
      <c r="AU84" s="166" t="s">
        <v>79</v>
      </c>
      <c r="AY84" s="14" t="s">
        <v>141</v>
      </c>
      <c r="BE84" s="167">
        <f t="shared" si="4"/>
        <v>0</v>
      </c>
      <c r="BF84" s="167">
        <f t="shared" si="5"/>
        <v>0</v>
      </c>
      <c r="BG84" s="167">
        <f t="shared" si="6"/>
        <v>0</v>
      </c>
      <c r="BH84" s="167">
        <f t="shared" si="7"/>
        <v>0</v>
      </c>
      <c r="BI84" s="167">
        <f t="shared" si="8"/>
        <v>0</v>
      </c>
      <c r="BJ84" s="14" t="s">
        <v>79</v>
      </c>
      <c r="BK84" s="167">
        <f t="shared" si="9"/>
        <v>0</v>
      </c>
      <c r="BL84" s="14" t="s">
        <v>202</v>
      </c>
      <c r="BM84" s="166" t="s">
        <v>569</v>
      </c>
    </row>
    <row r="85" spans="1:65" s="2" customFormat="1" ht="24" customHeight="1">
      <c r="A85" s="31"/>
      <c r="B85" s="32"/>
      <c r="C85" s="154" t="s">
        <v>142</v>
      </c>
      <c r="D85" s="154" t="s">
        <v>135</v>
      </c>
      <c r="E85" s="155" t="s">
        <v>570</v>
      </c>
      <c r="F85" s="156" t="s">
        <v>571</v>
      </c>
      <c r="G85" s="157" t="s">
        <v>188</v>
      </c>
      <c r="H85" s="158">
        <v>50</v>
      </c>
      <c r="I85" s="159"/>
      <c r="J85" s="160">
        <f t="shared" si="0"/>
        <v>0</v>
      </c>
      <c r="K85" s="156" t="s">
        <v>139</v>
      </c>
      <c r="L85" s="161"/>
      <c r="M85" s="162" t="s">
        <v>19</v>
      </c>
      <c r="N85" s="163" t="s">
        <v>42</v>
      </c>
      <c r="O85" s="61"/>
      <c r="P85" s="164">
        <f t="shared" si="1"/>
        <v>0</v>
      </c>
      <c r="Q85" s="164">
        <v>0</v>
      </c>
      <c r="R85" s="164">
        <f t="shared" si="2"/>
        <v>0</v>
      </c>
      <c r="S85" s="164">
        <v>0</v>
      </c>
      <c r="T85" s="165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66" t="s">
        <v>197</v>
      </c>
      <c r="AT85" s="166" t="s">
        <v>135</v>
      </c>
      <c r="AU85" s="166" t="s">
        <v>79</v>
      </c>
      <c r="AY85" s="14" t="s">
        <v>141</v>
      </c>
      <c r="BE85" s="167">
        <f t="shared" si="4"/>
        <v>0</v>
      </c>
      <c r="BF85" s="167">
        <f t="shared" si="5"/>
        <v>0</v>
      </c>
      <c r="BG85" s="167">
        <f t="shared" si="6"/>
        <v>0</v>
      </c>
      <c r="BH85" s="167">
        <f t="shared" si="7"/>
        <v>0</v>
      </c>
      <c r="BI85" s="167">
        <f t="shared" si="8"/>
        <v>0</v>
      </c>
      <c r="BJ85" s="14" t="s">
        <v>79</v>
      </c>
      <c r="BK85" s="167">
        <f t="shared" si="9"/>
        <v>0</v>
      </c>
      <c r="BL85" s="14" t="s">
        <v>197</v>
      </c>
      <c r="BM85" s="166" t="s">
        <v>572</v>
      </c>
    </row>
    <row r="86" spans="1:65" s="2" customFormat="1" ht="24" customHeight="1">
      <c r="A86" s="31"/>
      <c r="B86" s="32"/>
      <c r="C86" s="154" t="s">
        <v>154</v>
      </c>
      <c r="D86" s="154" t="s">
        <v>135</v>
      </c>
      <c r="E86" s="155" t="s">
        <v>573</v>
      </c>
      <c r="F86" s="156" t="s">
        <v>574</v>
      </c>
      <c r="G86" s="157" t="s">
        <v>188</v>
      </c>
      <c r="H86" s="158">
        <v>25</v>
      </c>
      <c r="I86" s="159"/>
      <c r="J86" s="160">
        <f t="shared" si="0"/>
        <v>0</v>
      </c>
      <c r="K86" s="156" t="s">
        <v>139</v>
      </c>
      <c r="L86" s="161"/>
      <c r="M86" s="162" t="s">
        <v>19</v>
      </c>
      <c r="N86" s="163" t="s">
        <v>42</v>
      </c>
      <c r="O86" s="61"/>
      <c r="P86" s="164">
        <f t="shared" si="1"/>
        <v>0</v>
      </c>
      <c r="Q86" s="164">
        <v>0</v>
      </c>
      <c r="R86" s="164">
        <f t="shared" si="2"/>
        <v>0</v>
      </c>
      <c r="S86" s="164">
        <v>0</v>
      </c>
      <c r="T86" s="165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66" t="s">
        <v>197</v>
      </c>
      <c r="AT86" s="166" t="s">
        <v>135</v>
      </c>
      <c r="AU86" s="166" t="s">
        <v>79</v>
      </c>
      <c r="AY86" s="14" t="s">
        <v>141</v>
      </c>
      <c r="BE86" s="167">
        <f t="shared" si="4"/>
        <v>0</v>
      </c>
      <c r="BF86" s="167">
        <f t="shared" si="5"/>
        <v>0</v>
      </c>
      <c r="BG86" s="167">
        <f t="shared" si="6"/>
        <v>0</v>
      </c>
      <c r="BH86" s="167">
        <f t="shared" si="7"/>
        <v>0</v>
      </c>
      <c r="BI86" s="167">
        <f t="shared" si="8"/>
        <v>0</v>
      </c>
      <c r="BJ86" s="14" t="s">
        <v>79</v>
      </c>
      <c r="BK86" s="167">
        <f t="shared" si="9"/>
        <v>0</v>
      </c>
      <c r="BL86" s="14" t="s">
        <v>197</v>
      </c>
      <c r="BM86" s="166" t="s">
        <v>575</v>
      </c>
    </row>
    <row r="87" spans="1:65" s="2" customFormat="1" ht="24" customHeight="1">
      <c r="A87" s="31"/>
      <c r="B87" s="32"/>
      <c r="C87" s="154" t="s">
        <v>158</v>
      </c>
      <c r="D87" s="154" t="s">
        <v>135</v>
      </c>
      <c r="E87" s="155" t="s">
        <v>576</v>
      </c>
      <c r="F87" s="156" t="s">
        <v>577</v>
      </c>
      <c r="G87" s="157" t="s">
        <v>188</v>
      </c>
      <c r="H87" s="158">
        <v>25</v>
      </c>
      <c r="I87" s="159"/>
      <c r="J87" s="160">
        <f t="shared" si="0"/>
        <v>0</v>
      </c>
      <c r="K87" s="156" t="s">
        <v>139</v>
      </c>
      <c r="L87" s="161"/>
      <c r="M87" s="162" t="s">
        <v>19</v>
      </c>
      <c r="N87" s="163" t="s">
        <v>42</v>
      </c>
      <c r="O87" s="61"/>
      <c r="P87" s="164">
        <f t="shared" si="1"/>
        <v>0</v>
      </c>
      <c r="Q87" s="164">
        <v>0</v>
      </c>
      <c r="R87" s="164">
        <f t="shared" si="2"/>
        <v>0</v>
      </c>
      <c r="S87" s="164">
        <v>0</v>
      </c>
      <c r="T87" s="165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66" t="s">
        <v>197</v>
      </c>
      <c r="AT87" s="166" t="s">
        <v>135</v>
      </c>
      <c r="AU87" s="166" t="s">
        <v>79</v>
      </c>
      <c r="AY87" s="14" t="s">
        <v>141</v>
      </c>
      <c r="BE87" s="167">
        <f t="shared" si="4"/>
        <v>0</v>
      </c>
      <c r="BF87" s="167">
        <f t="shared" si="5"/>
        <v>0</v>
      </c>
      <c r="BG87" s="167">
        <f t="shared" si="6"/>
        <v>0</v>
      </c>
      <c r="BH87" s="167">
        <f t="shared" si="7"/>
        <v>0</v>
      </c>
      <c r="BI87" s="167">
        <f t="shared" si="8"/>
        <v>0</v>
      </c>
      <c r="BJ87" s="14" t="s">
        <v>79</v>
      </c>
      <c r="BK87" s="167">
        <f t="shared" si="9"/>
        <v>0</v>
      </c>
      <c r="BL87" s="14" t="s">
        <v>197</v>
      </c>
      <c r="BM87" s="166" t="s">
        <v>578</v>
      </c>
    </row>
    <row r="88" spans="1:65" s="2" customFormat="1" ht="24" customHeight="1">
      <c r="A88" s="31"/>
      <c r="B88" s="32"/>
      <c r="C88" s="168" t="s">
        <v>162</v>
      </c>
      <c r="D88" s="168" t="s">
        <v>191</v>
      </c>
      <c r="E88" s="169" t="s">
        <v>579</v>
      </c>
      <c r="F88" s="170" t="s">
        <v>580</v>
      </c>
      <c r="G88" s="171" t="s">
        <v>188</v>
      </c>
      <c r="H88" s="172">
        <v>20</v>
      </c>
      <c r="I88" s="173"/>
      <c r="J88" s="174">
        <f t="shared" si="0"/>
        <v>0</v>
      </c>
      <c r="K88" s="170" t="s">
        <v>139</v>
      </c>
      <c r="L88" s="36"/>
      <c r="M88" s="175" t="s">
        <v>19</v>
      </c>
      <c r="N88" s="176" t="s">
        <v>42</v>
      </c>
      <c r="O88" s="61"/>
      <c r="P88" s="164">
        <f t="shared" si="1"/>
        <v>0</v>
      </c>
      <c r="Q88" s="164">
        <v>0</v>
      </c>
      <c r="R88" s="164">
        <f t="shared" si="2"/>
        <v>0</v>
      </c>
      <c r="S88" s="164">
        <v>0</v>
      </c>
      <c r="T88" s="165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66" t="s">
        <v>202</v>
      </c>
      <c r="AT88" s="166" t="s">
        <v>191</v>
      </c>
      <c r="AU88" s="166" t="s">
        <v>79</v>
      </c>
      <c r="AY88" s="14" t="s">
        <v>141</v>
      </c>
      <c r="BE88" s="167">
        <f t="shared" si="4"/>
        <v>0</v>
      </c>
      <c r="BF88" s="167">
        <f t="shared" si="5"/>
        <v>0</v>
      </c>
      <c r="BG88" s="167">
        <f t="shared" si="6"/>
        <v>0</v>
      </c>
      <c r="BH88" s="167">
        <f t="shared" si="7"/>
        <v>0</v>
      </c>
      <c r="BI88" s="167">
        <f t="shared" si="8"/>
        <v>0</v>
      </c>
      <c r="BJ88" s="14" t="s">
        <v>79</v>
      </c>
      <c r="BK88" s="167">
        <f t="shared" si="9"/>
        <v>0</v>
      </c>
      <c r="BL88" s="14" t="s">
        <v>202</v>
      </c>
      <c r="BM88" s="166" t="s">
        <v>581</v>
      </c>
    </row>
    <row r="89" spans="1:65" s="2" customFormat="1" ht="24" customHeight="1">
      <c r="A89" s="31"/>
      <c r="B89" s="32"/>
      <c r="C89" s="154" t="s">
        <v>140</v>
      </c>
      <c r="D89" s="154" t="s">
        <v>135</v>
      </c>
      <c r="E89" s="155" t="s">
        <v>582</v>
      </c>
      <c r="F89" s="156" t="s">
        <v>583</v>
      </c>
      <c r="G89" s="157" t="s">
        <v>188</v>
      </c>
      <c r="H89" s="158">
        <v>10</v>
      </c>
      <c r="I89" s="159"/>
      <c r="J89" s="160">
        <f t="shared" si="0"/>
        <v>0</v>
      </c>
      <c r="K89" s="156" t="s">
        <v>139</v>
      </c>
      <c r="L89" s="161"/>
      <c r="M89" s="162" t="s">
        <v>19</v>
      </c>
      <c r="N89" s="163" t="s">
        <v>42</v>
      </c>
      <c r="O89" s="61"/>
      <c r="P89" s="164">
        <f t="shared" si="1"/>
        <v>0</v>
      </c>
      <c r="Q89" s="164">
        <v>0</v>
      </c>
      <c r="R89" s="164">
        <f t="shared" si="2"/>
        <v>0</v>
      </c>
      <c r="S89" s="164">
        <v>0</v>
      </c>
      <c r="T89" s="165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66" t="s">
        <v>197</v>
      </c>
      <c r="AT89" s="166" t="s">
        <v>135</v>
      </c>
      <c r="AU89" s="166" t="s">
        <v>79</v>
      </c>
      <c r="AY89" s="14" t="s">
        <v>141</v>
      </c>
      <c r="BE89" s="167">
        <f t="shared" si="4"/>
        <v>0</v>
      </c>
      <c r="BF89" s="167">
        <f t="shared" si="5"/>
        <v>0</v>
      </c>
      <c r="BG89" s="167">
        <f t="shared" si="6"/>
        <v>0</v>
      </c>
      <c r="BH89" s="167">
        <f t="shared" si="7"/>
        <v>0</v>
      </c>
      <c r="BI89" s="167">
        <f t="shared" si="8"/>
        <v>0</v>
      </c>
      <c r="BJ89" s="14" t="s">
        <v>79</v>
      </c>
      <c r="BK89" s="167">
        <f t="shared" si="9"/>
        <v>0</v>
      </c>
      <c r="BL89" s="14" t="s">
        <v>197</v>
      </c>
      <c r="BM89" s="166" t="s">
        <v>584</v>
      </c>
    </row>
    <row r="90" spans="1:65" s="2" customFormat="1" ht="24" customHeight="1">
      <c r="A90" s="31"/>
      <c r="B90" s="32"/>
      <c r="C90" s="154" t="s">
        <v>169</v>
      </c>
      <c r="D90" s="154" t="s">
        <v>135</v>
      </c>
      <c r="E90" s="155" t="s">
        <v>585</v>
      </c>
      <c r="F90" s="156" t="s">
        <v>586</v>
      </c>
      <c r="G90" s="157" t="s">
        <v>188</v>
      </c>
      <c r="H90" s="158">
        <v>10</v>
      </c>
      <c r="I90" s="159"/>
      <c r="J90" s="160">
        <f t="shared" si="0"/>
        <v>0</v>
      </c>
      <c r="K90" s="156" t="s">
        <v>139</v>
      </c>
      <c r="L90" s="161"/>
      <c r="M90" s="162" t="s">
        <v>19</v>
      </c>
      <c r="N90" s="163" t="s">
        <v>42</v>
      </c>
      <c r="O90" s="61"/>
      <c r="P90" s="164">
        <f t="shared" si="1"/>
        <v>0</v>
      </c>
      <c r="Q90" s="164">
        <v>0</v>
      </c>
      <c r="R90" s="164">
        <f t="shared" si="2"/>
        <v>0</v>
      </c>
      <c r="S90" s="164">
        <v>0</v>
      </c>
      <c r="T90" s="165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66" t="s">
        <v>197</v>
      </c>
      <c r="AT90" s="166" t="s">
        <v>135</v>
      </c>
      <c r="AU90" s="166" t="s">
        <v>79</v>
      </c>
      <c r="AY90" s="14" t="s">
        <v>141</v>
      </c>
      <c r="BE90" s="167">
        <f t="shared" si="4"/>
        <v>0</v>
      </c>
      <c r="BF90" s="167">
        <f t="shared" si="5"/>
        <v>0</v>
      </c>
      <c r="BG90" s="167">
        <f t="shared" si="6"/>
        <v>0</v>
      </c>
      <c r="BH90" s="167">
        <f t="shared" si="7"/>
        <v>0</v>
      </c>
      <c r="BI90" s="167">
        <f t="shared" si="8"/>
        <v>0</v>
      </c>
      <c r="BJ90" s="14" t="s">
        <v>79</v>
      </c>
      <c r="BK90" s="167">
        <f t="shared" si="9"/>
        <v>0</v>
      </c>
      <c r="BL90" s="14" t="s">
        <v>197</v>
      </c>
      <c r="BM90" s="166" t="s">
        <v>587</v>
      </c>
    </row>
    <row r="91" spans="1:65" s="2" customFormat="1" ht="36" customHeight="1">
      <c r="A91" s="31"/>
      <c r="B91" s="32"/>
      <c r="C91" s="168" t="s">
        <v>173</v>
      </c>
      <c r="D91" s="168" t="s">
        <v>191</v>
      </c>
      <c r="E91" s="169" t="s">
        <v>588</v>
      </c>
      <c r="F91" s="170" t="s">
        <v>589</v>
      </c>
      <c r="G91" s="171" t="s">
        <v>138</v>
      </c>
      <c r="H91" s="172">
        <v>1</v>
      </c>
      <c r="I91" s="173"/>
      <c r="J91" s="174">
        <f t="shared" si="0"/>
        <v>0</v>
      </c>
      <c r="K91" s="170" t="s">
        <v>139</v>
      </c>
      <c r="L91" s="36"/>
      <c r="M91" s="175" t="s">
        <v>19</v>
      </c>
      <c r="N91" s="176" t="s">
        <v>42</v>
      </c>
      <c r="O91" s="61"/>
      <c r="P91" s="164">
        <f t="shared" si="1"/>
        <v>0</v>
      </c>
      <c r="Q91" s="164">
        <v>0</v>
      </c>
      <c r="R91" s="164">
        <f t="shared" si="2"/>
        <v>0</v>
      </c>
      <c r="S91" s="164">
        <v>0</v>
      </c>
      <c r="T91" s="165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66" t="s">
        <v>202</v>
      </c>
      <c r="AT91" s="166" t="s">
        <v>191</v>
      </c>
      <c r="AU91" s="166" t="s">
        <v>79</v>
      </c>
      <c r="AY91" s="14" t="s">
        <v>141</v>
      </c>
      <c r="BE91" s="167">
        <f t="shared" si="4"/>
        <v>0</v>
      </c>
      <c r="BF91" s="167">
        <f t="shared" si="5"/>
        <v>0</v>
      </c>
      <c r="BG91" s="167">
        <f t="shared" si="6"/>
        <v>0</v>
      </c>
      <c r="BH91" s="167">
        <f t="shared" si="7"/>
        <v>0</v>
      </c>
      <c r="BI91" s="167">
        <f t="shared" si="8"/>
        <v>0</v>
      </c>
      <c r="BJ91" s="14" t="s">
        <v>79</v>
      </c>
      <c r="BK91" s="167">
        <f t="shared" si="9"/>
        <v>0</v>
      </c>
      <c r="BL91" s="14" t="s">
        <v>202</v>
      </c>
      <c r="BM91" s="166" t="s">
        <v>590</v>
      </c>
    </row>
    <row r="92" spans="1:65" s="2" customFormat="1" ht="24" customHeight="1">
      <c r="A92" s="31"/>
      <c r="B92" s="32"/>
      <c r="C92" s="154" t="s">
        <v>177</v>
      </c>
      <c r="D92" s="154" t="s">
        <v>135</v>
      </c>
      <c r="E92" s="155" t="s">
        <v>591</v>
      </c>
      <c r="F92" s="156" t="s">
        <v>592</v>
      </c>
      <c r="G92" s="157" t="s">
        <v>138</v>
      </c>
      <c r="H92" s="158">
        <v>1</v>
      </c>
      <c r="I92" s="159"/>
      <c r="J92" s="160">
        <f t="shared" si="0"/>
        <v>0</v>
      </c>
      <c r="K92" s="156" t="s">
        <v>139</v>
      </c>
      <c r="L92" s="161"/>
      <c r="M92" s="162" t="s">
        <v>19</v>
      </c>
      <c r="N92" s="163" t="s">
        <v>42</v>
      </c>
      <c r="O92" s="61"/>
      <c r="P92" s="164">
        <f t="shared" si="1"/>
        <v>0</v>
      </c>
      <c r="Q92" s="164">
        <v>0</v>
      </c>
      <c r="R92" s="164">
        <f t="shared" si="2"/>
        <v>0</v>
      </c>
      <c r="S92" s="164">
        <v>0</v>
      </c>
      <c r="T92" s="165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66" t="s">
        <v>197</v>
      </c>
      <c r="AT92" s="166" t="s">
        <v>135</v>
      </c>
      <c r="AU92" s="166" t="s">
        <v>79</v>
      </c>
      <c r="AY92" s="14" t="s">
        <v>141</v>
      </c>
      <c r="BE92" s="167">
        <f t="shared" si="4"/>
        <v>0</v>
      </c>
      <c r="BF92" s="167">
        <f t="shared" si="5"/>
        <v>0</v>
      </c>
      <c r="BG92" s="167">
        <f t="shared" si="6"/>
        <v>0</v>
      </c>
      <c r="BH92" s="167">
        <f t="shared" si="7"/>
        <v>0</v>
      </c>
      <c r="BI92" s="167">
        <f t="shared" si="8"/>
        <v>0</v>
      </c>
      <c r="BJ92" s="14" t="s">
        <v>79</v>
      </c>
      <c r="BK92" s="167">
        <f t="shared" si="9"/>
        <v>0</v>
      </c>
      <c r="BL92" s="14" t="s">
        <v>197</v>
      </c>
      <c r="BM92" s="166" t="s">
        <v>593</v>
      </c>
    </row>
    <row r="93" spans="1:65" s="2" customFormat="1" ht="24" customHeight="1">
      <c r="A93" s="31"/>
      <c r="B93" s="32"/>
      <c r="C93" s="154" t="s">
        <v>181</v>
      </c>
      <c r="D93" s="154" t="s">
        <v>135</v>
      </c>
      <c r="E93" s="155" t="s">
        <v>594</v>
      </c>
      <c r="F93" s="156" t="s">
        <v>595</v>
      </c>
      <c r="G93" s="157" t="s">
        <v>138</v>
      </c>
      <c r="H93" s="158">
        <v>1</v>
      </c>
      <c r="I93" s="159"/>
      <c r="J93" s="160">
        <f t="shared" si="0"/>
        <v>0</v>
      </c>
      <c r="K93" s="156" t="s">
        <v>139</v>
      </c>
      <c r="L93" s="161"/>
      <c r="M93" s="162" t="s">
        <v>19</v>
      </c>
      <c r="N93" s="163" t="s">
        <v>42</v>
      </c>
      <c r="O93" s="61"/>
      <c r="P93" s="164">
        <f t="shared" si="1"/>
        <v>0</v>
      </c>
      <c r="Q93" s="164">
        <v>0</v>
      </c>
      <c r="R93" s="164">
        <f t="shared" si="2"/>
        <v>0</v>
      </c>
      <c r="S93" s="164">
        <v>0</v>
      </c>
      <c r="T93" s="165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66" t="s">
        <v>197</v>
      </c>
      <c r="AT93" s="166" t="s">
        <v>135</v>
      </c>
      <c r="AU93" s="166" t="s">
        <v>79</v>
      </c>
      <c r="AY93" s="14" t="s">
        <v>141</v>
      </c>
      <c r="BE93" s="167">
        <f t="shared" si="4"/>
        <v>0</v>
      </c>
      <c r="BF93" s="167">
        <f t="shared" si="5"/>
        <v>0</v>
      </c>
      <c r="BG93" s="167">
        <f t="shared" si="6"/>
        <v>0</v>
      </c>
      <c r="BH93" s="167">
        <f t="shared" si="7"/>
        <v>0</v>
      </c>
      <c r="BI93" s="167">
        <f t="shared" si="8"/>
        <v>0</v>
      </c>
      <c r="BJ93" s="14" t="s">
        <v>79</v>
      </c>
      <c r="BK93" s="167">
        <f t="shared" si="9"/>
        <v>0</v>
      </c>
      <c r="BL93" s="14" t="s">
        <v>197</v>
      </c>
      <c r="BM93" s="166" t="s">
        <v>596</v>
      </c>
    </row>
    <row r="94" spans="1:65" s="2" customFormat="1" ht="24" customHeight="1">
      <c r="A94" s="31"/>
      <c r="B94" s="32"/>
      <c r="C94" s="154" t="s">
        <v>185</v>
      </c>
      <c r="D94" s="154" t="s">
        <v>135</v>
      </c>
      <c r="E94" s="155" t="s">
        <v>597</v>
      </c>
      <c r="F94" s="156" t="s">
        <v>598</v>
      </c>
      <c r="G94" s="157" t="s">
        <v>138</v>
      </c>
      <c r="H94" s="158">
        <v>1</v>
      </c>
      <c r="I94" s="159"/>
      <c r="J94" s="160">
        <f t="shared" si="0"/>
        <v>0</v>
      </c>
      <c r="K94" s="156" t="s">
        <v>139</v>
      </c>
      <c r="L94" s="161"/>
      <c r="M94" s="162" t="s">
        <v>19</v>
      </c>
      <c r="N94" s="163" t="s">
        <v>42</v>
      </c>
      <c r="O94" s="61"/>
      <c r="P94" s="164">
        <f t="shared" si="1"/>
        <v>0</v>
      </c>
      <c r="Q94" s="164">
        <v>0</v>
      </c>
      <c r="R94" s="164">
        <f t="shared" si="2"/>
        <v>0</v>
      </c>
      <c r="S94" s="164">
        <v>0</v>
      </c>
      <c r="T94" s="165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66" t="s">
        <v>197</v>
      </c>
      <c r="AT94" s="166" t="s">
        <v>135</v>
      </c>
      <c r="AU94" s="166" t="s">
        <v>79</v>
      </c>
      <c r="AY94" s="14" t="s">
        <v>141</v>
      </c>
      <c r="BE94" s="167">
        <f t="shared" si="4"/>
        <v>0</v>
      </c>
      <c r="BF94" s="167">
        <f t="shared" si="5"/>
        <v>0</v>
      </c>
      <c r="BG94" s="167">
        <f t="shared" si="6"/>
        <v>0</v>
      </c>
      <c r="BH94" s="167">
        <f t="shared" si="7"/>
        <v>0</v>
      </c>
      <c r="BI94" s="167">
        <f t="shared" si="8"/>
        <v>0</v>
      </c>
      <c r="BJ94" s="14" t="s">
        <v>79</v>
      </c>
      <c r="BK94" s="167">
        <f t="shared" si="9"/>
        <v>0</v>
      </c>
      <c r="BL94" s="14" t="s">
        <v>197</v>
      </c>
      <c r="BM94" s="166" t="s">
        <v>599</v>
      </c>
    </row>
    <row r="95" spans="1:65" s="2" customFormat="1" ht="24" customHeight="1">
      <c r="A95" s="31"/>
      <c r="B95" s="32"/>
      <c r="C95" s="154" t="s">
        <v>190</v>
      </c>
      <c r="D95" s="154" t="s">
        <v>135</v>
      </c>
      <c r="E95" s="155" t="s">
        <v>600</v>
      </c>
      <c r="F95" s="156" t="s">
        <v>601</v>
      </c>
      <c r="G95" s="157" t="s">
        <v>138</v>
      </c>
      <c r="H95" s="158">
        <v>1</v>
      </c>
      <c r="I95" s="159"/>
      <c r="J95" s="160">
        <f t="shared" si="0"/>
        <v>0</v>
      </c>
      <c r="K95" s="156" t="s">
        <v>139</v>
      </c>
      <c r="L95" s="161"/>
      <c r="M95" s="162" t="s">
        <v>19</v>
      </c>
      <c r="N95" s="163" t="s">
        <v>42</v>
      </c>
      <c r="O95" s="61"/>
      <c r="P95" s="164">
        <f t="shared" si="1"/>
        <v>0</v>
      </c>
      <c r="Q95" s="164">
        <v>0</v>
      </c>
      <c r="R95" s="164">
        <f t="shared" si="2"/>
        <v>0</v>
      </c>
      <c r="S95" s="164">
        <v>0</v>
      </c>
      <c r="T95" s="165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66" t="s">
        <v>197</v>
      </c>
      <c r="AT95" s="166" t="s">
        <v>135</v>
      </c>
      <c r="AU95" s="166" t="s">
        <v>79</v>
      </c>
      <c r="AY95" s="14" t="s">
        <v>141</v>
      </c>
      <c r="BE95" s="167">
        <f t="shared" si="4"/>
        <v>0</v>
      </c>
      <c r="BF95" s="167">
        <f t="shared" si="5"/>
        <v>0</v>
      </c>
      <c r="BG95" s="167">
        <f t="shared" si="6"/>
        <v>0</v>
      </c>
      <c r="BH95" s="167">
        <f t="shared" si="7"/>
        <v>0</v>
      </c>
      <c r="BI95" s="167">
        <f t="shared" si="8"/>
        <v>0</v>
      </c>
      <c r="BJ95" s="14" t="s">
        <v>79</v>
      </c>
      <c r="BK95" s="167">
        <f t="shared" si="9"/>
        <v>0</v>
      </c>
      <c r="BL95" s="14" t="s">
        <v>197</v>
      </c>
      <c r="BM95" s="166" t="s">
        <v>602</v>
      </c>
    </row>
    <row r="96" spans="1:65" s="2" customFormat="1" ht="24" customHeight="1">
      <c r="A96" s="31"/>
      <c r="B96" s="32"/>
      <c r="C96" s="168" t="s">
        <v>8</v>
      </c>
      <c r="D96" s="168" t="s">
        <v>191</v>
      </c>
      <c r="E96" s="169" t="s">
        <v>603</v>
      </c>
      <c r="F96" s="170" t="s">
        <v>604</v>
      </c>
      <c r="G96" s="171" t="s">
        <v>138</v>
      </c>
      <c r="H96" s="172">
        <v>1</v>
      </c>
      <c r="I96" s="173"/>
      <c r="J96" s="174">
        <f t="shared" si="0"/>
        <v>0</v>
      </c>
      <c r="K96" s="170" t="s">
        <v>139</v>
      </c>
      <c r="L96" s="36"/>
      <c r="M96" s="175" t="s">
        <v>19</v>
      </c>
      <c r="N96" s="176" t="s">
        <v>42</v>
      </c>
      <c r="O96" s="61"/>
      <c r="P96" s="164">
        <f t="shared" si="1"/>
        <v>0</v>
      </c>
      <c r="Q96" s="164">
        <v>0</v>
      </c>
      <c r="R96" s="164">
        <f t="shared" si="2"/>
        <v>0</v>
      </c>
      <c r="S96" s="164">
        <v>0</v>
      </c>
      <c r="T96" s="165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66" t="s">
        <v>202</v>
      </c>
      <c r="AT96" s="166" t="s">
        <v>191</v>
      </c>
      <c r="AU96" s="166" t="s">
        <v>79</v>
      </c>
      <c r="AY96" s="14" t="s">
        <v>141</v>
      </c>
      <c r="BE96" s="167">
        <f t="shared" si="4"/>
        <v>0</v>
      </c>
      <c r="BF96" s="167">
        <f t="shared" si="5"/>
        <v>0</v>
      </c>
      <c r="BG96" s="167">
        <f t="shared" si="6"/>
        <v>0</v>
      </c>
      <c r="BH96" s="167">
        <f t="shared" si="7"/>
        <v>0</v>
      </c>
      <c r="BI96" s="167">
        <f t="shared" si="8"/>
        <v>0</v>
      </c>
      <c r="BJ96" s="14" t="s">
        <v>79</v>
      </c>
      <c r="BK96" s="167">
        <f t="shared" si="9"/>
        <v>0</v>
      </c>
      <c r="BL96" s="14" t="s">
        <v>202</v>
      </c>
      <c r="BM96" s="166" t="s">
        <v>605</v>
      </c>
    </row>
    <row r="97" spans="1:65" s="2" customFormat="1" ht="24" customHeight="1">
      <c r="A97" s="31"/>
      <c r="B97" s="32"/>
      <c r="C97" s="168" t="s">
        <v>199</v>
      </c>
      <c r="D97" s="168" t="s">
        <v>191</v>
      </c>
      <c r="E97" s="169" t="s">
        <v>606</v>
      </c>
      <c r="F97" s="170" t="s">
        <v>607</v>
      </c>
      <c r="G97" s="171" t="s">
        <v>138</v>
      </c>
      <c r="H97" s="172">
        <v>9</v>
      </c>
      <c r="I97" s="173"/>
      <c r="J97" s="174">
        <f t="shared" si="0"/>
        <v>0</v>
      </c>
      <c r="K97" s="170" t="s">
        <v>139</v>
      </c>
      <c r="L97" s="36"/>
      <c r="M97" s="175" t="s">
        <v>19</v>
      </c>
      <c r="N97" s="176" t="s">
        <v>42</v>
      </c>
      <c r="O97" s="61"/>
      <c r="P97" s="164">
        <f t="shared" si="1"/>
        <v>0</v>
      </c>
      <c r="Q97" s="164">
        <v>0</v>
      </c>
      <c r="R97" s="164">
        <f t="shared" si="2"/>
        <v>0</v>
      </c>
      <c r="S97" s="164">
        <v>0</v>
      </c>
      <c r="T97" s="165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66" t="s">
        <v>202</v>
      </c>
      <c r="AT97" s="166" t="s">
        <v>191</v>
      </c>
      <c r="AU97" s="166" t="s">
        <v>79</v>
      </c>
      <c r="AY97" s="14" t="s">
        <v>141</v>
      </c>
      <c r="BE97" s="167">
        <f t="shared" si="4"/>
        <v>0</v>
      </c>
      <c r="BF97" s="167">
        <f t="shared" si="5"/>
        <v>0</v>
      </c>
      <c r="BG97" s="167">
        <f t="shared" si="6"/>
        <v>0</v>
      </c>
      <c r="BH97" s="167">
        <f t="shared" si="7"/>
        <v>0</v>
      </c>
      <c r="BI97" s="167">
        <f t="shared" si="8"/>
        <v>0</v>
      </c>
      <c r="BJ97" s="14" t="s">
        <v>79</v>
      </c>
      <c r="BK97" s="167">
        <f t="shared" si="9"/>
        <v>0</v>
      </c>
      <c r="BL97" s="14" t="s">
        <v>202</v>
      </c>
      <c r="BM97" s="166" t="s">
        <v>608</v>
      </c>
    </row>
    <row r="98" spans="1:65" s="2" customFormat="1" ht="24" customHeight="1">
      <c r="A98" s="31"/>
      <c r="B98" s="32"/>
      <c r="C98" s="154" t="s">
        <v>204</v>
      </c>
      <c r="D98" s="154" t="s">
        <v>135</v>
      </c>
      <c r="E98" s="155" t="s">
        <v>609</v>
      </c>
      <c r="F98" s="156" t="s">
        <v>610</v>
      </c>
      <c r="G98" s="157" t="s">
        <v>138</v>
      </c>
      <c r="H98" s="158">
        <v>6</v>
      </c>
      <c r="I98" s="159"/>
      <c r="J98" s="160">
        <f t="shared" si="0"/>
        <v>0</v>
      </c>
      <c r="K98" s="156" t="s">
        <v>139</v>
      </c>
      <c r="L98" s="161"/>
      <c r="M98" s="162" t="s">
        <v>19</v>
      </c>
      <c r="N98" s="163" t="s">
        <v>42</v>
      </c>
      <c r="O98" s="61"/>
      <c r="P98" s="164">
        <f t="shared" si="1"/>
        <v>0</v>
      </c>
      <c r="Q98" s="164">
        <v>0</v>
      </c>
      <c r="R98" s="164">
        <f t="shared" si="2"/>
        <v>0</v>
      </c>
      <c r="S98" s="164">
        <v>0</v>
      </c>
      <c r="T98" s="165">
        <f t="shared" si="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66" t="s">
        <v>197</v>
      </c>
      <c r="AT98" s="166" t="s">
        <v>135</v>
      </c>
      <c r="AU98" s="166" t="s">
        <v>79</v>
      </c>
      <c r="AY98" s="14" t="s">
        <v>141</v>
      </c>
      <c r="BE98" s="167">
        <f t="shared" si="4"/>
        <v>0</v>
      </c>
      <c r="BF98" s="167">
        <f t="shared" si="5"/>
        <v>0</v>
      </c>
      <c r="BG98" s="167">
        <f t="shared" si="6"/>
        <v>0</v>
      </c>
      <c r="BH98" s="167">
        <f t="shared" si="7"/>
        <v>0</v>
      </c>
      <c r="BI98" s="167">
        <f t="shared" si="8"/>
        <v>0</v>
      </c>
      <c r="BJ98" s="14" t="s">
        <v>79</v>
      </c>
      <c r="BK98" s="167">
        <f t="shared" si="9"/>
        <v>0</v>
      </c>
      <c r="BL98" s="14" t="s">
        <v>197</v>
      </c>
      <c r="BM98" s="166" t="s">
        <v>611</v>
      </c>
    </row>
    <row r="99" spans="1:65" s="2" customFormat="1" ht="24" customHeight="1">
      <c r="A99" s="31"/>
      <c r="B99" s="32"/>
      <c r="C99" s="154" t="s">
        <v>209</v>
      </c>
      <c r="D99" s="154" t="s">
        <v>135</v>
      </c>
      <c r="E99" s="155" t="s">
        <v>612</v>
      </c>
      <c r="F99" s="156" t="s">
        <v>613</v>
      </c>
      <c r="G99" s="157" t="s">
        <v>138</v>
      </c>
      <c r="H99" s="158">
        <v>6</v>
      </c>
      <c r="I99" s="159"/>
      <c r="J99" s="160">
        <f t="shared" si="0"/>
        <v>0</v>
      </c>
      <c r="K99" s="156" t="s">
        <v>139</v>
      </c>
      <c r="L99" s="161"/>
      <c r="M99" s="162" t="s">
        <v>19</v>
      </c>
      <c r="N99" s="163" t="s">
        <v>42</v>
      </c>
      <c r="O99" s="61"/>
      <c r="P99" s="164">
        <f t="shared" si="1"/>
        <v>0</v>
      </c>
      <c r="Q99" s="164">
        <v>0</v>
      </c>
      <c r="R99" s="164">
        <f t="shared" si="2"/>
        <v>0</v>
      </c>
      <c r="S99" s="164">
        <v>0</v>
      </c>
      <c r="T99" s="165">
        <f t="shared" si="3"/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66" t="s">
        <v>197</v>
      </c>
      <c r="AT99" s="166" t="s">
        <v>135</v>
      </c>
      <c r="AU99" s="166" t="s">
        <v>79</v>
      </c>
      <c r="AY99" s="14" t="s">
        <v>141</v>
      </c>
      <c r="BE99" s="167">
        <f t="shared" si="4"/>
        <v>0</v>
      </c>
      <c r="BF99" s="167">
        <f t="shared" si="5"/>
        <v>0</v>
      </c>
      <c r="BG99" s="167">
        <f t="shared" si="6"/>
        <v>0</v>
      </c>
      <c r="BH99" s="167">
        <f t="shared" si="7"/>
        <v>0</v>
      </c>
      <c r="BI99" s="167">
        <f t="shared" si="8"/>
        <v>0</v>
      </c>
      <c r="BJ99" s="14" t="s">
        <v>79</v>
      </c>
      <c r="BK99" s="167">
        <f t="shared" si="9"/>
        <v>0</v>
      </c>
      <c r="BL99" s="14" t="s">
        <v>197</v>
      </c>
      <c r="BM99" s="166" t="s">
        <v>614</v>
      </c>
    </row>
    <row r="100" spans="1:65" s="2" customFormat="1" ht="24" customHeight="1">
      <c r="A100" s="31"/>
      <c r="B100" s="32"/>
      <c r="C100" s="154" t="s">
        <v>213</v>
      </c>
      <c r="D100" s="154" t="s">
        <v>135</v>
      </c>
      <c r="E100" s="155" t="s">
        <v>615</v>
      </c>
      <c r="F100" s="156" t="s">
        <v>616</v>
      </c>
      <c r="G100" s="157" t="s">
        <v>138</v>
      </c>
      <c r="H100" s="158">
        <v>3</v>
      </c>
      <c r="I100" s="159"/>
      <c r="J100" s="160">
        <f t="shared" si="0"/>
        <v>0</v>
      </c>
      <c r="K100" s="156" t="s">
        <v>139</v>
      </c>
      <c r="L100" s="161"/>
      <c r="M100" s="162" t="s">
        <v>19</v>
      </c>
      <c r="N100" s="163" t="s">
        <v>42</v>
      </c>
      <c r="O100" s="61"/>
      <c r="P100" s="164">
        <f t="shared" si="1"/>
        <v>0</v>
      </c>
      <c r="Q100" s="164">
        <v>0</v>
      </c>
      <c r="R100" s="164">
        <f t="shared" si="2"/>
        <v>0</v>
      </c>
      <c r="S100" s="164">
        <v>0</v>
      </c>
      <c r="T100" s="165">
        <f t="shared" si="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66" t="s">
        <v>197</v>
      </c>
      <c r="AT100" s="166" t="s">
        <v>135</v>
      </c>
      <c r="AU100" s="166" t="s">
        <v>79</v>
      </c>
      <c r="AY100" s="14" t="s">
        <v>141</v>
      </c>
      <c r="BE100" s="167">
        <f t="shared" si="4"/>
        <v>0</v>
      </c>
      <c r="BF100" s="167">
        <f t="shared" si="5"/>
        <v>0</v>
      </c>
      <c r="BG100" s="167">
        <f t="shared" si="6"/>
        <v>0</v>
      </c>
      <c r="BH100" s="167">
        <f t="shared" si="7"/>
        <v>0</v>
      </c>
      <c r="BI100" s="167">
        <f t="shared" si="8"/>
        <v>0</v>
      </c>
      <c r="BJ100" s="14" t="s">
        <v>79</v>
      </c>
      <c r="BK100" s="167">
        <f t="shared" si="9"/>
        <v>0</v>
      </c>
      <c r="BL100" s="14" t="s">
        <v>197</v>
      </c>
      <c r="BM100" s="166" t="s">
        <v>617</v>
      </c>
    </row>
    <row r="101" spans="1:65" s="2" customFormat="1" ht="24" customHeight="1">
      <c r="A101" s="31"/>
      <c r="B101" s="32"/>
      <c r="C101" s="154" t="s">
        <v>217</v>
      </c>
      <c r="D101" s="154" t="s">
        <v>135</v>
      </c>
      <c r="E101" s="155" t="s">
        <v>618</v>
      </c>
      <c r="F101" s="156" t="s">
        <v>619</v>
      </c>
      <c r="G101" s="157" t="s">
        <v>138</v>
      </c>
      <c r="H101" s="158">
        <v>3</v>
      </c>
      <c r="I101" s="159"/>
      <c r="J101" s="160">
        <f t="shared" si="0"/>
        <v>0</v>
      </c>
      <c r="K101" s="156" t="s">
        <v>139</v>
      </c>
      <c r="L101" s="161"/>
      <c r="M101" s="162" t="s">
        <v>19</v>
      </c>
      <c r="N101" s="163" t="s">
        <v>42</v>
      </c>
      <c r="O101" s="61"/>
      <c r="P101" s="164">
        <f t="shared" si="1"/>
        <v>0</v>
      </c>
      <c r="Q101" s="164">
        <v>0</v>
      </c>
      <c r="R101" s="164">
        <f t="shared" si="2"/>
        <v>0</v>
      </c>
      <c r="S101" s="164">
        <v>0</v>
      </c>
      <c r="T101" s="165">
        <f t="shared" si="3"/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66" t="s">
        <v>197</v>
      </c>
      <c r="AT101" s="166" t="s">
        <v>135</v>
      </c>
      <c r="AU101" s="166" t="s">
        <v>79</v>
      </c>
      <c r="AY101" s="14" t="s">
        <v>141</v>
      </c>
      <c r="BE101" s="167">
        <f t="shared" si="4"/>
        <v>0</v>
      </c>
      <c r="BF101" s="167">
        <f t="shared" si="5"/>
        <v>0</v>
      </c>
      <c r="BG101" s="167">
        <f t="shared" si="6"/>
        <v>0</v>
      </c>
      <c r="BH101" s="167">
        <f t="shared" si="7"/>
        <v>0</v>
      </c>
      <c r="BI101" s="167">
        <f t="shared" si="8"/>
        <v>0</v>
      </c>
      <c r="BJ101" s="14" t="s">
        <v>79</v>
      </c>
      <c r="BK101" s="167">
        <f t="shared" si="9"/>
        <v>0</v>
      </c>
      <c r="BL101" s="14" t="s">
        <v>197</v>
      </c>
      <c r="BM101" s="166" t="s">
        <v>620</v>
      </c>
    </row>
    <row r="102" spans="1:65" s="2" customFormat="1" ht="24" customHeight="1">
      <c r="A102" s="31"/>
      <c r="B102" s="32"/>
      <c r="C102" s="168" t="s">
        <v>7</v>
      </c>
      <c r="D102" s="168" t="s">
        <v>191</v>
      </c>
      <c r="E102" s="169" t="s">
        <v>621</v>
      </c>
      <c r="F102" s="170" t="s">
        <v>622</v>
      </c>
      <c r="G102" s="171" t="s">
        <v>138</v>
      </c>
      <c r="H102" s="172">
        <v>6</v>
      </c>
      <c r="I102" s="173"/>
      <c r="J102" s="174">
        <f t="shared" si="0"/>
        <v>0</v>
      </c>
      <c r="K102" s="170" t="s">
        <v>139</v>
      </c>
      <c r="L102" s="36"/>
      <c r="M102" s="175" t="s">
        <v>19</v>
      </c>
      <c r="N102" s="176" t="s">
        <v>42</v>
      </c>
      <c r="O102" s="61"/>
      <c r="P102" s="164">
        <f t="shared" si="1"/>
        <v>0</v>
      </c>
      <c r="Q102" s="164">
        <v>0</v>
      </c>
      <c r="R102" s="164">
        <f t="shared" si="2"/>
        <v>0</v>
      </c>
      <c r="S102" s="164">
        <v>0</v>
      </c>
      <c r="T102" s="165">
        <f t="shared" si="3"/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66" t="s">
        <v>202</v>
      </c>
      <c r="AT102" s="166" t="s">
        <v>191</v>
      </c>
      <c r="AU102" s="166" t="s">
        <v>79</v>
      </c>
      <c r="AY102" s="14" t="s">
        <v>141</v>
      </c>
      <c r="BE102" s="167">
        <f t="shared" si="4"/>
        <v>0</v>
      </c>
      <c r="BF102" s="167">
        <f t="shared" si="5"/>
        <v>0</v>
      </c>
      <c r="BG102" s="167">
        <f t="shared" si="6"/>
        <v>0</v>
      </c>
      <c r="BH102" s="167">
        <f t="shared" si="7"/>
        <v>0</v>
      </c>
      <c r="BI102" s="167">
        <f t="shared" si="8"/>
        <v>0</v>
      </c>
      <c r="BJ102" s="14" t="s">
        <v>79</v>
      </c>
      <c r="BK102" s="167">
        <f t="shared" si="9"/>
        <v>0</v>
      </c>
      <c r="BL102" s="14" t="s">
        <v>202</v>
      </c>
      <c r="BM102" s="166" t="s">
        <v>623</v>
      </c>
    </row>
    <row r="103" spans="1:65" s="2" customFormat="1" ht="24" customHeight="1">
      <c r="A103" s="31"/>
      <c r="B103" s="32"/>
      <c r="C103" s="154" t="s">
        <v>224</v>
      </c>
      <c r="D103" s="154" t="s">
        <v>135</v>
      </c>
      <c r="E103" s="155" t="s">
        <v>624</v>
      </c>
      <c r="F103" s="156" t="s">
        <v>625</v>
      </c>
      <c r="G103" s="157" t="s">
        <v>138</v>
      </c>
      <c r="H103" s="158">
        <v>6</v>
      </c>
      <c r="I103" s="159"/>
      <c r="J103" s="160">
        <f t="shared" si="0"/>
        <v>0</v>
      </c>
      <c r="K103" s="156" t="s">
        <v>139</v>
      </c>
      <c r="L103" s="161"/>
      <c r="M103" s="162" t="s">
        <v>19</v>
      </c>
      <c r="N103" s="163" t="s">
        <v>42</v>
      </c>
      <c r="O103" s="61"/>
      <c r="P103" s="164">
        <f t="shared" si="1"/>
        <v>0</v>
      </c>
      <c r="Q103" s="164">
        <v>0</v>
      </c>
      <c r="R103" s="164">
        <f t="shared" si="2"/>
        <v>0</v>
      </c>
      <c r="S103" s="164">
        <v>0</v>
      </c>
      <c r="T103" s="165">
        <f t="shared" si="3"/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66" t="s">
        <v>197</v>
      </c>
      <c r="AT103" s="166" t="s">
        <v>135</v>
      </c>
      <c r="AU103" s="166" t="s">
        <v>79</v>
      </c>
      <c r="AY103" s="14" t="s">
        <v>141</v>
      </c>
      <c r="BE103" s="167">
        <f t="shared" si="4"/>
        <v>0</v>
      </c>
      <c r="BF103" s="167">
        <f t="shared" si="5"/>
        <v>0</v>
      </c>
      <c r="BG103" s="167">
        <f t="shared" si="6"/>
        <v>0</v>
      </c>
      <c r="BH103" s="167">
        <f t="shared" si="7"/>
        <v>0</v>
      </c>
      <c r="BI103" s="167">
        <f t="shared" si="8"/>
        <v>0</v>
      </c>
      <c r="BJ103" s="14" t="s">
        <v>79</v>
      </c>
      <c r="BK103" s="167">
        <f t="shared" si="9"/>
        <v>0</v>
      </c>
      <c r="BL103" s="14" t="s">
        <v>197</v>
      </c>
      <c r="BM103" s="166" t="s">
        <v>626</v>
      </c>
    </row>
    <row r="104" spans="1:65" s="2" customFormat="1" ht="24" customHeight="1">
      <c r="A104" s="31"/>
      <c r="B104" s="32"/>
      <c r="C104" s="168" t="s">
        <v>228</v>
      </c>
      <c r="D104" s="168" t="s">
        <v>191</v>
      </c>
      <c r="E104" s="169" t="s">
        <v>627</v>
      </c>
      <c r="F104" s="170" t="s">
        <v>628</v>
      </c>
      <c r="G104" s="171" t="s">
        <v>138</v>
      </c>
      <c r="H104" s="172">
        <v>80</v>
      </c>
      <c r="I104" s="173"/>
      <c r="J104" s="174">
        <f t="shared" si="0"/>
        <v>0</v>
      </c>
      <c r="K104" s="170" t="s">
        <v>139</v>
      </c>
      <c r="L104" s="36"/>
      <c r="M104" s="175" t="s">
        <v>19</v>
      </c>
      <c r="N104" s="176" t="s">
        <v>42</v>
      </c>
      <c r="O104" s="61"/>
      <c r="P104" s="164">
        <f t="shared" si="1"/>
        <v>0</v>
      </c>
      <c r="Q104" s="164">
        <v>0</v>
      </c>
      <c r="R104" s="164">
        <f t="shared" si="2"/>
        <v>0</v>
      </c>
      <c r="S104" s="164">
        <v>0</v>
      </c>
      <c r="T104" s="165">
        <f t="shared" si="3"/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66" t="s">
        <v>202</v>
      </c>
      <c r="AT104" s="166" t="s">
        <v>191</v>
      </c>
      <c r="AU104" s="166" t="s">
        <v>79</v>
      </c>
      <c r="AY104" s="14" t="s">
        <v>141</v>
      </c>
      <c r="BE104" s="167">
        <f t="shared" si="4"/>
        <v>0</v>
      </c>
      <c r="BF104" s="167">
        <f t="shared" si="5"/>
        <v>0</v>
      </c>
      <c r="BG104" s="167">
        <f t="shared" si="6"/>
        <v>0</v>
      </c>
      <c r="BH104" s="167">
        <f t="shared" si="7"/>
        <v>0</v>
      </c>
      <c r="BI104" s="167">
        <f t="shared" si="8"/>
        <v>0</v>
      </c>
      <c r="BJ104" s="14" t="s">
        <v>79</v>
      </c>
      <c r="BK104" s="167">
        <f t="shared" si="9"/>
        <v>0</v>
      </c>
      <c r="BL104" s="14" t="s">
        <v>202</v>
      </c>
      <c r="BM104" s="166" t="s">
        <v>629</v>
      </c>
    </row>
    <row r="105" spans="1:65" s="2" customFormat="1" ht="24" customHeight="1">
      <c r="A105" s="31"/>
      <c r="B105" s="32"/>
      <c r="C105" s="154" t="s">
        <v>232</v>
      </c>
      <c r="D105" s="154" t="s">
        <v>135</v>
      </c>
      <c r="E105" s="155" t="s">
        <v>630</v>
      </c>
      <c r="F105" s="156" t="s">
        <v>631</v>
      </c>
      <c r="G105" s="157" t="s">
        <v>138</v>
      </c>
      <c r="H105" s="158">
        <v>80</v>
      </c>
      <c r="I105" s="159"/>
      <c r="J105" s="160">
        <f t="shared" si="0"/>
        <v>0</v>
      </c>
      <c r="K105" s="156" t="s">
        <v>139</v>
      </c>
      <c r="L105" s="161"/>
      <c r="M105" s="162" t="s">
        <v>19</v>
      </c>
      <c r="N105" s="163" t="s">
        <v>42</v>
      </c>
      <c r="O105" s="61"/>
      <c r="P105" s="164">
        <f t="shared" si="1"/>
        <v>0</v>
      </c>
      <c r="Q105" s="164">
        <v>0</v>
      </c>
      <c r="R105" s="164">
        <f t="shared" si="2"/>
        <v>0</v>
      </c>
      <c r="S105" s="164">
        <v>0</v>
      </c>
      <c r="T105" s="165">
        <f t="shared" si="3"/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66" t="s">
        <v>197</v>
      </c>
      <c r="AT105" s="166" t="s">
        <v>135</v>
      </c>
      <c r="AU105" s="166" t="s">
        <v>79</v>
      </c>
      <c r="AY105" s="14" t="s">
        <v>141</v>
      </c>
      <c r="BE105" s="167">
        <f t="shared" si="4"/>
        <v>0</v>
      </c>
      <c r="BF105" s="167">
        <f t="shared" si="5"/>
        <v>0</v>
      </c>
      <c r="BG105" s="167">
        <f t="shared" si="6"/>
        <v>0</v>
      </c>
      <c r="BH105" s="167">
        <f t="shared" si="7"/>
        <v>0</v>
      </c>
      <c r="BI105" s="167">
        <f t="shared" si="8"/>
        <v>0</v>
      </c>
      <c r="BJ105" s="14" t="s">
        <v>79</v>
      </c>
      <c r="BK105" s="167">
        <f t="shared" si="9"/>
        <v>0</v>
      </c>
      <c r="BL105" s="14" t="s">
        <v>197</v>
      </c>
      <c r="BM105" s="166" t="s">
        <v>632</v>
      </c>
    </row>
    <row r="106" spans="1:65" s="2" customFormat="1" ht="24" customHeight="1">
      <c r="A106" s="31"/>
      <c r="B106" s="32"/>
      <c r="C106" s="168" t="s">
        <v>236</v>
      </c>
      <c r="D106" s="168" t="s">
        <v>191</v>
      </c>
      <c r="E106" s="169" t="s">
        <v>633</v>
      </c>
      <c r="F106" s="170" t="s">
        <v>634</v>
      </c>
      <c r="G106" s="171" t="s">
        <v>138</v>
      </c>
      <c r="H106" s="172">
        <v>1</v>
      </c>
      <c r="I106" s="173"/>
      <c r="J106" s="174">
        <f t="shared" si="0"/>
        <v>0</v>
      </c>
      <c r="K106" s="170" t="s">
        <v>139</v>
      </c>
      <c r="L106" s="36"/>
      <c r="M106" s="175" t="s">
        <v>19</v>
      </c>
      <c r="N106" s="176" t="s">
        <v>42</v>
      </c>
      <c r="O106" s="61"/>
      <c r="P106" s="164">
        <f t="shared" si="1"/>
        <v>0</v>
      </c>
      <c r="Q106" s="164">
        <v>0</v>
      </c>
      <c r="R106" s="164">
        <f t="shared" si="2"/>
        <v>0</v>
      </c>
      <c r="S106" s="164">
        <v>0</v>
      </c>
      <c r="T106" s="165">
        <f t="shared" si="3"/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66" t="s">
        <v>202</v>
      </c>
      <c r="AT106" s="166" t="s">
        <v>191</v>
      </c>
      <c r="AU106" s="166" t="s">
        <v>79</v>
      </c>
      <c r="AY106" s="14" t="s">
        <v>141</v>
      </c>
      <c r="BE106" s="167">
        <f t="shared" si="4"/>
        <v>0</v>
      </c>
      <c r="BF106" s="167">
        <f t="shared" si="5"/>
        <v>0</v>
      </c>
      <c r="BG106" s="167">
        <f t="shared" si="6"/>
        <v>0</v>
      </c>
      <c r="BH106" s="167">
        <f t="shared" si="7"/>
        <v>0</v>
      </c>
      <c r="BI106" s="167">
        <f t="shared" si="8"/>
        <v>0</v>
      </c>
      <c r="BJ106" s="14" t="s">
        <v>79</v>
      </c>
      <c r="BK106" s="167">
        <f t="shared" si="9"/>
        <v>0</v>
      </c>
      <c r="BL106" s="14" t="s">
        <v>202</v>
      </c>
      <c r="BM106" s="166" t="s">
        <v>635</v>
      </c>
    </row>
    <row r="107" spans="1:65" s="2" customFormat="1" ht="24" customHeight="1">
      <c r="A107" s="31"/>
      <c r="B107" s="32"/>
      <c r="C107" s="154" t="s">
        <v>240</v>
      </c>
      <c r="D107" s="154" t="s">
        <v>135</v>
      </c>
      <c r="E107" s="155" t="s">
        <v>636</v>
      </c>
      <c r="F107" s="156" t="s">
        <v>637</v>
      </c>
      <c r="G107" s="157" t="s">
        <v>138</v>
      </c>
      <c r="H107" s="158">
        <v>1</v>
      </c>
      <c r="I107" s="159"/>
      <c r="J107" s="160">
        <f t="shared" si="0"/>
        <v>0</v>
      </c>
      <c r="K107" s="156" t="s">
        <v>139</v>
      </c>
      <c r="L107" s="161"/>
      <c r="M107" s="162" t="s">
        <v>19</v>
      </c>
      <c r="N107" s="163" t="s">
        <v>42</v>
      </c>
      <c r="O107" s="61"/>
      <c r="P107" s="164">
        <f t="shared" si="1"/>
        <v>0</v>
      </c>
      <c r="Q107" s="164">
        <v>0</v>
      </c>
      <c r="R107" s="164">
        <f t="shared" si="2"/>
        <v>0</v>
      </c>
      <c r="S107" s="164">
        <v>0</v>
      </c>
      <c r="T107" s="165">
        <f t="shared" si="3"/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66" t="s">
        <v>197</v>
      </c>
      <c r="AT107" s="166" t="s">
        <v>135</v>
      </c>
      <c r="AU107" s="166" t="s">
        <v>79</v>
      </c>
      <c r="AY107" s="14" t="s">
        <v>141</v>
      </c>
      <c r="BE107" s="167">
        <f t="shared" si="4"/>
        <v>0</v>
      </c>
      <c r="BF107" s="167">
        <f t="shared" si="5"/>
        <v>0</v>
      </c>
      <c r="BG107" s="167">
        <f t="shared" si="6"/>
        <v>0</v>
      </c>
      <c r="BH107" s="167">
        <f t="shared" si="7"/>
        <v>0</v>
      </c>
      <c r="BI107" s="167">
        <f t="shared" si="8"/>
        <v>0</v>
      </c>
      <c r="BJ107" s="14" t="s">
        <v>79</v>
      </c>
      <c r="BK107" s="167">
        <f t="shared" si="9"/>
        <v>0</v>
      </c>
      <c r="BL107" s="14" t="s">
        <v>197</v>
      </c>
      <c r="BM107" s="166" t="s">
        <v>638</v>
      </c>
    </row>
    <row r="108" spans="1:65" s="2" customFormat="1" ht="24" customHeight="1">
      <c r="A108" s="31"/>
      <c r="B108" s="32"/>
      <c r="C108" s="168" t="s">
        <v>244</v>
      </c>
      <c r="D108" s="168" t="s">
        <v>191</v>
      </c>
      <c r="E108" s="169" t="s">
        <v>639</v>
      </c>
      <c r="F108" s="170" t="s">
        <v>640</v>
      </c>
      <c r="G108" s="171" t="s">
        <v>138</v>
      </c>
      <c r="H108" s="172">
        <v>30</v>
      </c>
      <c r="I108" s="173"/>
      <c r="J108" s="174">
        <f t="shared" si="0"/>
        <v>0</v>
      </c>
      <c r="K108" s="170" t="s">
        <v>139</v>
      </c>
      <c r="L108" s="36"/>
      <c r="M108" s="175" t="s">
        <v>19</v>
      </c>
      <c r="N108" s="176" t="s">
        <v>42</v>
      </c>
      <c r="O108" s="61"/>
      <c r="P108" s="164">
        <f t="shared" si="1"/>
        <v>0</v>
      </c>
      <c r="Q108" s="164">
        <v>0</v>
      </c>
      <c r="R108" s="164">
        <f t="shared" si="2"/>
        <v>0</v>
      </c>
      <c r="S108" s="164">
        <v>0</v>
      </c>
      <c r="T108" s="165">
        <f t="shared" si="3"/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66" t="s">
        <v>202</v>
      </c>
      <c r="AT108" s="166" t="s">
        <v>191</v>
      </c>
      <c r="AU108" s="166" t="s">
        <v>79</v>
      </c>
      <c r="AY108" s="14" t="s">
        <v>141</v>
      </c>
      <c r="BE108" s="167">
        <f t="shared" si="4"/>
        <v>0</v>
      </c>
      <c r="BF108" s="167">
        <f t="shared" si="5"/>
        <v>0</v>
      </c>
      <c r="BG108" s="167">
        <f t="shared" si="6"/>
        <v>0</v>
      </c>
      <c r="BH108" s="167">
        <f t="shared" si="7"/>
        <v>0</v>
      </c>
      <c r="BI108" s="167">
        <f t="shared" si="8"/>
        <v>0</v>
      </c>
      <c r="BJ108" s="14" t="s">
        <v>79</v>
      </c>
      <c r="BK108" s="167">
        <f t="shared" si="9"/>
        <v>0</v>
      </c>
      <c r="BL108" s="14" t="s">
        <v>202</v>
      </c>
      <c r="BM108" s="166" t="s">
        <v>641</v>
      </c>
    </row>
    <row r="109" spans="1:65" s="2" customFormat="1" ht="24" customHeight="1">
      <c r="A109" s="31"/>
      <c r="B109" s="32"/>
      <c r="C109" s="154" t="s">
        <v>248</v>
      </c>
      <c r="D109" s="154" t="s">
        <v>135</v>
      </c>
      <c r="E109" s="155" t="s">
        <v>642</v>
      </c>
      <c r="F109" s="156" t="s">
        <v>643</v>
      </c>
      <c r="G109" s="157" t="s">
        <v>138</v>
      </c>
      <c r="H109" s="158">
        <v>30</v>
      </c>
      <c r="I109" s="159"/>
      <c r="J109" s="160">
        <f t="shared" si="0"/>
        <v>0</v>
      </c>
      <c r="K109" s="156" t="s">
        <v>139</v>
      </c>
      <c r="L109" s="161"/>
      <c r="M109" s="162" t="s">
        <v>19</v>
      </c>
      <c r="N109" s="163" t="s">
        <v>42</v>
      </c>
      <c r="O109" s="61"/>
      <c r="P109" s="164">
        <f t="shared" si="1"/>
        <v>0</v>
      </c>
      <c r="Q109" s="164">
        <v>0</v>
      </c>
      <c r="R109" s="164">
        <f t="shared" si="2"/>
        <v>0</v>
      </c>
      <c r="S109" s="164">
        <v>0</v>
      </c>
      <c r="T109" s="165">
        <f t="shared" si="3"/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66" t="s">
        <v>197</v>
      </c>
      <c r="AT109" s="166" t="s">
        <v>135</v>
      </c>
      <c r="AU109" s="166" t="s">
        <v>79</v>
      </c>
      <c r="AY109" s="14" t="s">
        <v>141</v>
      </c>
      <c r="BE109" s="167">
        <f t="shared" si="4"/>
        <v>0</v>
      </c>
      <c r="BF109" s="167">
        <f t="shared" si="5"/>
        <v>0</v>
      </c>
      <c r="BG109" s="167">
        <f t="shared" si="6"/>
        <v>0</v>
      </c>
      <c r="BH109" s="167">
        <f t="shared" si="7"/>
        <v>0</v>
      </c>
      <c r="BI109" s="167">
        <f t="shared" si="8"/>
        <v>0</v>
      </c>
      <c r="BJ109" s="14" t="s">
        <v>79</v>
      </c>
      <c r="BK109" s="167">
        <f t="shared" si="9"/>
        <v>0</v>
      </c>
      <c r="BL109" s="14" t="s">
        <v>197</v>
      </c>
      <c r="BM109" s="166" t="s">
        <v>644</v>
      </c>
    </row>
    <row r="110" spans="1:65" s="2" customFormat="1" ht="24" customHeight="1">
      <c r="A110" s="31"/>
      <c r="B110" s="32"/>
      <c r="C110" s="168" t="s">
        <v>252</v>
      </c>
      <c r="D110" s="168" t="s">
        <v>191</v>
      </c>
      <c r="E110" s="169" t="s">
        <v>645</v>
      </c>
      <c r="F110" s="170" t="s">
        <v>646</v>
      </c>
      <c r="G110" s="171" t="s">
        <v>138</v>
      </c>
      <c r="H110" s="172">
        <v>1</v>
      </c>
      <c r="I110" s="173"/>
      <c r="J110" s="174">
        <f t="shared" si="0"/>
        <v>0</v>
      </c>
      <c r="K110" s="170" t="s">
        <v>139</v>
      </c>
      <c r="L110" s="36"/>
      <c r="M110" s="175" t="s">
        <v>19</v>
      </c>
      <c r="N110" s="176" t="s">
        <v>42</v>
      </c>
      <c r="O110" s="61"/>
      <c r="P110" s="164">
        <f t="shared" si="1"/>
        <v>0</v>
      </c>
      <c r="Q110" s="164">
        <v>0</v>
      </c>
      <c r="R110" s="164">
        <f t="shared" si="2"/>
        <v>0</v>
      </c>
      <c r="S110" s="164">
        <v>0</v>
      </c>
      <c r="T110" s="165">
        <f t="shared" si="3"/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66" t="s">
        <v>202</v>
      </c>
      <c r="AT110" s="166" t="s">
        <v>191</v>
      </c>
      <c r="AU110" s="166" t="s">
        <v>79</v>
      </c>
      <c r="AY110" s="14" t="s">
        <v>141</v>
      </c>
      <c r="BE110" s="167">
        <f t="shared" si="4"/>
        <v>0</v>
      </c>
      <c r="BF110" s="167">
        <f t="shared" si="5"/>
        <v>0</v>
      </c>
      <c r="BG110" s="167">
        <f t="shared" si="6"/>
        <v>0</v>
      </c>
      <c r="BH110" s="167">
        <f t="shared" si="7"/>
        <v>0</v>
      </c>
      <c r="BI110" s="167">
        <f t="shared" si="8"/>
        <v>0</v>
      </c>
      <c r="BJ110" s="14" t="s">
        <v>79</v>
      </c>
      <c r="BK110" s="167">
        <f t="shared" si="9"/>
        <v>0</v>
      </c>
      <c r="BL110" s="14" t="s">
        <v>202</v>
      </c>
      <c r="BM110" s="166" t="s">
        <v>647</v>
      </c>
    </row>
    <row r="111" spans="1:65" s="2" customFormat="1" ht="24" customHeight="1">
      <c r="A111" s="31"/>
      <c r="B111" s="32"/>
      <c r="C111" s="154" t="s">
        <v>256</v>
      </c>
      <c r="D111" s="154" t="s">
        <v>135</v>
      </c>
      <c r="E111" s="155" t="s">
        <v>648</v>
      </c>
      <c r="F111" s="156" t="s">
        <v>649</v>
      </c>
      <c r="G111" s="157" t="s">
        <v>138</v>
      </c>
      <c r="H111" s="158">
        <v>1</v>
      </c>
      <c r="I111" s="159"/>
      <c r="J111" s="160">
        <f t="shared" si="0"/>
        <v>0</v>
      </c>
      <c r="K111" s="156" t="s">
        <v>139</v>
      </c>
      <c r="L111" s="161"/>
      <c r="M111" s="162" t="s">
        <v>19</v>
      </c>
      <c r="N111" s="163" t="s">
        <v>42</v>
      </c>
      <c r="O111" s="61"/>
      <c r="P111" s="164">
        <f t="shared" si="1"/>
        <v>0</v>
      </c>
      <c r="Q111" s="164">
        <v>0</v>
      </c>
      <c r="R111" s="164">
        <f t="shared" si="2"/>
        <v>0</v>
      </c>
      <c r="S111" s="164">
        <v>0</v>
      </c>
      <c r="T111" s="165">
        <f t="shared" si="3"/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66" t="s">
        <v>197</v>
      </c>
      <c r="AT111" s="166" t="s">
        <v>135</v>
      </c>
      <c r="AU111" s="166" t="s">
        <v>79</v>
      </c>
      <c r="AY111" s="14" t="s">
        <v>141</v>
      </c>
      <c r="BE111" s="167">
        <f t="shared" si="4"/>
        <v>0</v>
      </c>
      <c r="BF111" s="167">
        <f t="shared" si="5"/>
        <v>0</v>
      </c>
      <c r="BG111" s="167">
        <f t="shared" si="6"/>
        <v>0</v>
      </c>
      <c r="BH111" s="167">
        <f t="shared" si="7"/>
        <v>0</v>
      </c>
      <c r="BI111" s="167">
        <f t="shared" si="8"/>
        <v>0</v>
      </c>
      <c r="BJ111" s="14" t="s">
        <v>79</v>
      </c>
      <c r="BK111" s="167">
        <f t="shared" si="9"/>
        <v>0</v>
      </c>
      <c r="BL111" s="14" t="s">
        <v>197</v>
      </c>
      <c r="BM111" s="166" t="s">
        <v>650</v>
      </c>
    </row>
    <row r="112" spans="1:65" s="2" customFormat="1" ht="24" customHeight="1">
      <c r="A112" s="31"/>
      <c r="B112" s="32"/>
      <c r="C112" s="168" t="s">
        <v>260</v>
      </c>
      <c r="D112" s="168" t="s">
        <v>191</v>
      </c>
      <c r="E112" s="169" t="s">
        <v>257</v>
      </c>
      <c r="F112" s="170" t="s">
        <v>258</v>
      </c>
      <c r="G112" s="171" t="s">
        <v>138</v>
      </c>
      <c r="H112" s="172">
        <v>1</v>
      </c>
      <c r="I112" s="173"/>
      <c r="J112" s="174">
        <f t="shared" si="0"/>
        <v>0</v>
      </c>
      <c r="K112" s="170" t="s">
        <v>139</v>
      </c>
      <c r="L112" s="36"/>
      <c r="M112" s="175" t="s">
        <v>19</v>
      </c>
      <c r="N112" s="176" t="s">
        <v>42</v>
      </c>
      <c r="O112" s="61"/>
      <c r="P112" s="164">
        <f t="shared" si="1"/>
        <v>0</v>
      </c>
      <c r="Q112" s="164">
        <v>0</v>
      </c>
      <c r="R112" s="164">
        <f t="shared" si="2"/>
        <v>0</v>
      </c>
      <c r="S112" s="164">
        <v>0</v>
      </c>
      <c r="T112" s="165">
        <f t="shared" si="3"/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66" t="s">
        <v>202</v>
      </c>
      <c r="AT112" s="166" t="s">
        <v>191</v>
      </c>
      <c r="AU112" s="166" t="s">
        <v>79</v>
      </c>
      <c r="AY112" s="14" t="s">
        <v>141</v>
      </c>
      <c r="BE112" s="167">
        <f t="shared" si="4"/>
        <v>0</v>
      </c>
      <c r="BF112" s="167">
        <f t="shared" si="5"/>
        <v>0</v>
      </c>
      <c r="BG112" s="167">
        <f t="shared" si="6"/>
        <v>0</v>
      </c>
      <c r="BH112" s="167">
        <f t="shared" si="7"/>
        <v>0</v>
      </c>
      <c r="BI112" s="167">
        <f t="shared" si="8"/>
        <v>0</v>
      </c>
      <c r="BJ112" s="14" t="s">
        <v>79</v>
      </c>
      <c r="BK112" s="167">
        <f t="shared" si="9"/>
        <v>0</v>
      </c>
      <c r="BL112" s="14" t="s">
        <v>202</v>
      </c>
      <c r="BM112" s="166" t="s">
        <v>651</v>
      </c>
    </row>
    <row r="113" spans="1:65" s="2" customFormat="1" ht="24" customHeight="1">
      <c r="A113" s="31"/>
      <c r="B113" s="32"/>
      <c r="C113" s="168" t="s">
        <v>264</v>
      </c>
      <c r="D113" s="168" t="s">
        <v>191</v>
      </c>
      <c r="E113" s="169" t="s">
        <v>652</v>
      </c>
      <c r="F113" s="170" t="s">
        <v>653</v>
      </c>
      <c r="G113" s="171" t="s">
        <v>138</v>
      </c>
      <c r="H113" s="172">
        <v>1</v>
      </c>
      <c r="I113" s="173"/>
      <c r="J113" s="174">
        <f t="shared" si="0"/>
        <v>0</v>
      </c>
      <c r="K113" s="170" t="s">
        <v>139</v>
      </c>
      <c r="L113" s="36"/>
      <c r="M113" s="175" t="s">
        <v>19</v>
      </c>
      <c r="N113" s="176" t="s">
        <v>42</v>
      </c>
      <c r="O113" s="61"/>
      <c r="P113" s="164">
        <f t="shared" si="1"/>
        <v>0</v>
      </c>
      <c r="Q113" s="164">
        <v>0</v>
      </c>
      <c r="R113" s="164">
        <f t="shared" si="2"/>
        <v>0</v>
      </c>
      <c r="S113" s="164">
        <v>0</v>
      </c>
      <c r="T113" s="165">
        <f t="shared" si="3"/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66" t="s">
        <v>202</v>
      </c>
      <c r="AT113" s="166" t="s">
        <v>191</v>
      </c>
      <c r="AU113" s="166" t="s">
        <v>79</v>
      </c>
      <c r="AY113" s="14" t="s">
        <v>141</v>
      </c>
      <c r="BE113" s="167">
        <f t="shared" si="4"/>
        <v>0</v>
      </c>
      <c r="BF113" s="167">
        <f t="shared" si="5"/>
        <v>0</v>
      </c>
      <c r="BG113" s="167">
        <f t="shared" si="6"/>
        <v>0</v>
      </c>
      <c r="BH113" s="167">
        <f t="shared" si="7"/>
        <v>0</v>
      </c>
      <c r="BI113" s="167">
        <f t="shared" si="8"/>
        <v>0</v>
      </c>
      <c r="BJ113" s="14" t="s">
        <v>79</v>
      </c>
      <c r="BK113" s="167">
        <f t="shared" si="9"/>
        <v>0</v>
      </c>
      <c r="BL113" s="14" t="s">
        <v>202</v>
      </c>
      <c r="BM113" s="166" t="s">
        <v>654</v>
      </c>
    </row>
    <row r="114" spans="1:65" s="2" customFormat="1" ht="24" customHeight="1">
      <c r="A114" s="31"/>
      <c r="B114" s="32"/>
      <c r="C114" s="168" t="s">
        <v>268</v>
      </c>
      <c r="D114" s="168" t="s">
        <v>191</v>
      </c>
      <c r="E114" s="169" t="s">
        <v>655</v>
      </c>
      <c r="F114" s="170" t="s">
        <v>656</v>
      </c>
      <c r="G114" s="171" t="s">
        <v>138</v>
      </c>
      <c r="H114" s="172">
        <v>30</v>
      </c>
      <c r="I114" s="173"/>
      <c r="J114" s="174">
        <f t="shared" si="0"/>
        <v>0</v>
      </c>
      <c r="K114" s="170" t="s">
        <v>139</v>
      </c>
      <c r="L114" s="36"/>
      <c r="M114" s="175" t="s">
        <v>19</v>
      </c>
      <c r="N114" s="176" t="s">
        <v>42</v>
      </c>
      <c r="O114" s="61"/>
      <c r="P114" s="164">
        <f t="shared" si="1"/>
        <v>0</v>
      </c>
      <c r="Q114" s="164">
        <v>0</v>
      </c>
      <c r="R114" s="164">
        <f t="shared" si="2"/>
        <v>0</v>
      </c>
      <c r="S114" s="164">
        <v>0</v>
      </c>
      <c r="T114" s="165">
        <f t="shared" si="3"/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66" t="s">
        <v>202</v>
      </c>
      <c r="AT114" s="166" t="s">
        <v>191</v>
      </c>
      <c r="AU114" s="166" t="s">
        <v>79</v>
      </c>
      <c r="AY114" s="14" t="s">
        <v>141</v>
      </c>
      <c r="BE114" s="167">
        <f t="shared" si="4"/>
        <v>0</v>
      </c>
      <c r="BF114" s="167">
        <f t="shared" si="5"/>
        <v>0</v>
      </c>
      <c r="BG114" s="167">
        <f t="shared" si="6"/>
        <v>0</v>
      </c>
      <c r="BH114" s="167">
        <f t="shared" si="7"/>
        <v>0</v>
      </c>
      <c r="BI114" s="167">
        <f t="shared" si="8"/>
        <v>0</v>
      </c>
      <c r="BJ114" s="14" t="s">
        <v>79</v>
      </c>
      <c r="BK114" s="167">
        <f t="shared" si="9"/>
        <v>0</v>
      </c>
      <c r="BL114" s="14" t="s">
        <v>202</v>
      </c>
      <c r="BM114" s="166" t="s">
        <v>657</v>
      </c>
    </row>
    <row r="115" spans="1:65" s="2" customFormat="1" ht="24" customHeight="1">
      <c r="A115" s="31"/>
      <c r="B115" s="32"/>
      <c r="C115" s="168" t="s">
        <v>272</v>
      </c>
      <c r="D115" s="168" t="s">
        <v>191</v>
      </c>
      <c r="E115" s="169" t="s">
        <v>658</v>
      </c>
      <c r="F115" s="170" t="s">
        <v>659</v>
      </c>
      <c r="G115" s="171" t="s">
        <v>660</v>
      </c>
      <c r="H115" s="172">
        <v>6</v>
      </c>
      <c r="I115" s="173"/>
      <c r="J115" s="174">
        <f t="shared" si="0"/>
        <v>0</v>
      </c>
      <c r="K115" s="170" t="s">
        <v>139</v>
      </c>
      <c r="L115" s="36"/>
      <c r="M115" s="175" t="s">
        <v>19</v>
      </c>
      <c r="N115" s="176" t="s">
        <v>42</v>
      </c>
      <c r="O115" s="61"/>
      <c r="P115" s="164">
        <f t="shared" si="1"/>
        <v>0</v>
      </c>
      <c r="Q115" s="164">
        <v>0</v>
      </c>
      <c r="R115" s="164">
        <f t="shared" si="2"/>
        <v>0</v>
      </c>
      <c r="S115" s="164">
        <v>0</v>
      </c>
      <c r="T115" s="165">
        <f t="shared" si="3"/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66" t="s">
        <v>202</v>
      </c>
      <c r="AT115" s="166" t="s">
        <v>191</v>
      </c>
      <c r="AU115" s="166" t="s">
        <v>79</v>
      </c>
      <c r="AY115" s="14" t="s">
        <v>141</v>
      </c>
      <c r="BE115" s="167">
        <f t="shared" si="4"/>
        <v>0</v>
      </c>
      <c r="BF115" s="167">
        <f t="shared" si="5"/>
        <v>0</v>
      </c>
      <c r="BG115" s="167">
        <f t="shared" si="6"/>
        <v>0</v>
      </c>
      <c r="BH115" s="167">
        <f t="shared" si="7"/>
        <v>0</v>
      </c>
      <c r="BI115" s="167">
        <f t="shared" si="8"/>
        <v>0</v>
      </c>
      <c r="BJ115" s="14" t="s">
        <v>79</v>
      </c>
      <c r="BK115" s="167">
        <f t="shared" si="9"/>
        <v>0</v>
      </c>
      <c r="BL115" s="14" t="s">
        <v>202</v>
      </c>
      <c r="BM115" s="166" t="s">
        <v>661</v>
      </c>
    </row>
    <row r="116" spans="1:65" s="2" customFormat="1" ht="36" customHeight="1">
      <c r="A116" s="31"/>
      <c r="B116" s="32"/>
      <c r="C116" s="168" t="s">
        <v>276</v>
      </c>
      <c r="D116" s="168" t="s">
        <v>191</v>
      </c>
      <c r="E116" s="169" t="s">
        <v>662</v>
      </c>
      <c r="F116" s="170" t="s">
        <v>663</v>
      </c>
      <c r="G116" s="171" t="s">
        <v>660</v>
      </c>
      <c r="H116" s="172">
        <v>6</v>
      </c>
      <c r="I116" s="173"/>
      <c r="J116" s="174">
        <f t="shared" si="0"/>
        <v>0</v>
      </c>
      <c r="K116" s="170" t="s">
        <v>139</v>
      </c>
      <c r="L116" s="36"/>
      <c r="M116" s="175" t="s">
        <v>19</v>
      </c>
      <c r="N116" s="176" t="s">
        <v>42</v>
      </c>
      <c r="O116" s="61"/>
      <c r="P116" s="164">
        <f t="shared" si="1"/>
        <v>0</v>
      </c>
      <c r="Q116" s="164">
        <v>0</v>
      </c>
      <c r="R116" s="164">
        <f t="shared" si="2"/>
        <v>0</v>
      </c>
      <c r="S116" s="164">
        <v>0</v>
      </c>
      <c r="T116" s="165">
        <f t="shared" si="3"/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66" t="s">
        <v>202</v>
      </c>
      <c r="AT116" s="166" t="s">
        <v>191</v>
      </c>
      <c r="AU116" s="166" t="s">
        <v>79</v>
      </c>
      <c r="AY116" s="14" t="s">
        <v>141</v>
      </c>
      <c r="BE116" s="167">
        <f t="shared" si="4"/>
        <v>0</v>
      </c>
      <c r="BF116" s="167">
        <f t="shared" si="5"/>
        <v>0</v>
      </c>
      <c r="BG116" s="167">
        <f t="shared" si="6"/>
        <v>0</v>
      </c>
      <c r="BH116" s="167">
        <f t="shared" si="7"/>
        <v>0</v>
      </c>
      <c r="BI116" s="167">
        <f t="shared" si="8"/>
        <v>0</v>
      </c>
      <c r="BJ116" s="14" t="s">
        <v>79</v>
      </c>
      <c r="BK116" s="167">
        <f t="shared" si="9"/>
        <v>0</v>
      </c>
      <c r="BL116" s="14" t="s">
        <v>202</v>
      </c>
      <c r="BM116" s="166" t="s">
        <v>664</v>
      </c>
    </row>
    <row r="117" spans="1:65" s="2" customFormat="1" ht="24" customHeight="1">
      <c r="A117" s="31"/>
      <c r="B117" s="32"/>
      <c r="C117" s="168" t="s">
        <v>280</v>
      </c>
      <c r="D117" s="168" t="s">
        <v>191</v>
      </c>
      <c r="E117" s="169" t="s">
        <v>665</v>
      </c>
      <c r="F117" s="170" t="s">
        <v>666</v>
      </c>
      <c r="G117" s="171" t="s">
        <v>660</v>
      </c>
      <c r="H117" s="172">
        <v>6</v>
      </c>
      <c r="I117" s="173"/>
      <c r="J117" s="174">
        <f t="shared" si="0"/>
        <v>0</v>
      </c>
      <c r="K117" s="170" t="s">
        <v>139</v>
      </c>
      <c r="L117" s="36"/>
      <c r="M117" s="175" t="s">
        <v>19</v>
      </c>
      <c r="N117" s="176" t="s">
        <v>42</v>
      </c>
      <c r="O117" s="61"/>
      <c r="P117" s="164">
        <f t="shared" si="1"/>
        <v>0</v>
      </c>
      <c r="Q117" s="164">
        <v>0</v>
      </c>
      <c r="R117" s="164">
        <f t="shared" si="2"/>
        <v>0</v>
      </c>
      <c r="S117" s="164">
        <v>0</v>
      </c>
      <c r="T117" s="165">
        <f t="shared" si="3"/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66" t="s">
        <v>202</v>
      </c>
      <c r="AT117" s="166" t="s">
        <v>191</v>
      </c>
      <c r="AU117" s="166" t="s">
        <v>79</v>
      </c>
      <c r="AY117" s="14" t="s">
        <v>141</v>
      </c>
      <c r="BE117" s="167">
        <f t="shared" si="4"/>
        <v>0</v>
      </c>
      <c r="BF117" s="167">
        <f t="shared" si="5"/>
        <v>0</v>
      </c>
      <c r="BG117" s="167">
        <f t="shared" si="6"/>
        <v>0</v>
      </c>
      <c r="BH117" s="167">
        <f t="shared" si="7"/>
        <v>0</v>
      </c>
      <c r="BI117" s="167">
        <f t="shared" si="8"/>
        <v>0</v>
      </c>
      <c r="BJ117" s="14" t="s">
        <v>79</v>
      </c>
      <c r="BK117" s="167">
        <f t="shared" si="9"/>
        <v>0</v>
      </c>
      <c r="BL117" s="14" t="s">
        <v>202</v>
      </c>
      <c r="BM117" s="166" t="s">
        <v>667</v>
      </c>
    </row>
    <row r="118" spans="1:65" s="2" customFormat="1" ht="24" customHeight="1">
      <c r="A118" s="31"/>
      <c r="B118" s="32"/>
      <c r="C118" s="168" t="s">
        <v>284</v>
      </c>
      <c r="D118" s="168" t="s">
        <v>191</v>
      </c>
      <c r="E118" s="169" t="s">
        <v>668</v>
      </c>
      <c r="F118" s="170" t="s">
        <v>669</v>
      </c>
      <c r="G118" s="171" t="s">
        <v>660</v>
      </c>
      <c r="H118" s="172">
        <v>5</v>
      </c>
      <c r="I118" s="173"/>
      <c r="J118" s="174">
        <f t="shared" si="0"/>
        <v>0</v>
      </c>
      <c r="K118" s="170" t="s">
        <v>139</v>
      </c>
      <c r="L118" s="36"/>
      <c r="M118" s="175" t="s">
        <v>19</v>
      </c>
      <c r="N118" s="176" t="s">
        <v>42</v>
      </c>
      <c r="O118" s="61"/>
      <c r="P118" s="164">
        <f t="shared" si="1"/>
        <v>0</v>
      </c>
      <c r="Q118" s="164">
        <v>0</v>
      </c>
      <c r="R118" s="164">
        <f t="shared" si="2"/>
        <v>0</v>
      </c>
      <c r="S118" s="164">
        <v>0</v>
      </c>
      <c r="T118" s="165">
        <f t="shared" si="3"/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66" t="s">
        <v>202</v>
      </c>
      <c r="AT118" s="166" t="s">
        <v>191</v>
      </c>
      <c r="AU118" s="166" t="s">
        <v>79</v>
      </c>
      <c r="AY118" s="14" t="s">
        <v>141</v>
      </c>
      <c r="BE118" s="167">
        <f t="shared" si="4"/>
        <v>0</v>
      </c>
      <c r="BF118" s="167">
        <f t="shared" si="5"/>
        <v>0</v>
      </c>
      <c r="BG118" s="167">
        <f t="shared" si="6"/>
        <v>0</v>
      </c>
      <c r="BH118" s="167">
        <f t="shared" si="7"/>
        <v>0</v>
      </c>
      <c r="BI118" s="167">
        <f t="shared" si="8"/>
        <v>0</v>
      </c>
      <c r="BJ118" s="14" t="s">
        <v>79</v>
      </c>
      <c r="BK118" s="167">
        <f t="shared" si="9"/>
        <v>0</v>
      </c>
      <c r="BL118" s="14" t="s">
        <v>202</v>
      </c>
      <c r="BM118" s="166" t="s">
        <v>670</v>
      </c>
    </row>
    <row r="119" spans="1:65" s="2" customFormat="1" ht="24" customHeight="1">
      <c r="A119" s="31"/>
      <c r="B119" s="32"/>
      <c r="C119" s="168" t="s">
        <v>288</v>
      </c>
      <c r="D119" s="168" t="s">
        <v>191</v>
      </c>
      <c r="E119" s="169" t="s">
        <v>671</v>
      </c>
      <c r="F119" s="170" t="s">
        <v>672</v>
      </c>
      <c r="G119" s="171" t="s">
        <v>188</v>
      </c>
      <c r="H119" s="172">
        <v>10</v>
      </c>
      <c r="I119" s="173"/>
      <c r="J119" s="174">
        <f t="shared" si="0"/>
        <v>0</v>
      </c>
      <c r="K119" s="170" t="s">
        <v>139</v>
      </c>
      <c r="L119" s="36"/>
      <c r="M119" s="175" t="s">
        <v>19</v>
      </c>
      <c r="N119" s="176" t="s">
        <v>42</v>
      </c>
      <c r="O119" s="61"/>
      <c r="P119" s="164">
        <f t="shared" si="1"/>
        <v>0</v>
      </c>
      <c r="Q119" s="164">
        <v>0</v>
      </c>
      <c r="R119" s="164">
        <f t="shared" si="2"/>
        <v>0</v>
      </c>
      <c r="S119" s="164">
        <v>0</v>
      </c>
      <c r="T119" s="165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66" t="s">
        <v>202</v>
      </c>
      <c r="AT119" s="166" t="s">
        <v>191</v>
      </c>
      <c r="AU119" s="166" t="s">
        <v>79</v>
      </c>
      <c r="AY119" s="14" t="s">
        <v>141</v>
      </c>
      <c r="BE119" s="167">
        <f t="shared" si="4"/>
        <v>0</v>
      </c>
      <c r="BF119" s="167">
        <f t="shared" si="5"/>
        <v>0</v>
      </c>
      <c r="BG119" s="167">
        <f t="shared" si="6"/>
        <v>0</v>
      </c>
      <c r="BH119" s="167">
        <f t="shared" si="7"/>
        <v>0</v>
      </c>
      <c r="BI119" s="167">
        <f t="shared" si="8"/>
        <v>0</v>
      </c>
      <c r="BJ119" s="14" t="s">
        <v>79</v>
      </c>
      <c r="BK119" s="167">
        <f t="shared" si="9"/>
        <v>0</v>
      </c>
      <c r="BL119" s="14" t="s">
        <v>202</v>
      </c>
      <c r="BM119" s="166" t="s">
        <v>673</v>
      </c>
    </row>
    <row r="120" spans="1:65" s="2" customFormat="1" ht="24" customHeight="1">
      <c r="A120" s="31"/>
      <c r="B120" s="32"/>
      <c r="C120" s="154" t="s">
        <v>292</v>
      </c>
      <c r="D120" s="154" t="s">
        <v>135</v>
      </c>
      <c r="E120" s="155" t="s">
        <v>674</v>
      </c>
      <c r="F120" s="156" t="s">
        <v>675</v>
      </c>
      <c r="G120" s="157" t="s">
        <v>188</v>
      </c>
      <c r="H120" s="158">
        <v>10</v>
      </c>
      <c r="I120" s="159"/>
      <c r="J120" s="160">
        <f t="shared" si="0"/>
        <v>0</v>
      </c>
      <c r="K120" s="156" t="s">
        <v>139</v>
      </c>
      <c r="L120" s="161"/>
      <c r="M120" s="162" t="s">
        <v>19</v>
      </c>
      <c r="N120" s="163" t="s">
        <v>42</v>
      </c>
      <c r="O120" s="61"/>
      <c r="P120" s="164">
        <f t="shared" si="1"/>
        <v>0</v>
      </c>
      <c r="Q120" s="164">
        <v>0</v>
      </c>
      <c r="R120" s="164">
        <f t="shared" si="2"/>
        <v>0</v>
      </c>
      <c r="S120" s="164">
        <v>0</v>
      </c>
      <c r="T120" s="165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66" t="s">
        <v>197</v>
      </c>
      <c r="AT120" s="166" t="s">
        <v>135</v>
      </c>
      <c r="AU120" s="166" t="s">
        <v>79</v>
      </c>
      <c r="AY120" s="14" t="s">
        <v>141</v>
      </c>
      <c r="BE120" s="167">
        <f t="shared" si="4"/>
        <v>0</v>
      </c>
      <c r="BF120" s="167">
        <f t="shared" si="5"/>
        <v>0</v>
      </c>
      <c r="BG120" s="167">
        <f t="shared" si="6"/>
        <v>0</v>
      </c>
      <c r="BH120" s="167">
        <f t="shared" si="7"/>
        <v>0</v>
      </c>
      <c r="BI120" s="167">
        <f t="shared" si="8"/>
        <v>0</v>
      </c>
      <c r="BJ120" s="14" t="s">
        <v>79</v>
      </c>
      <c r="BK120" s="167">
        <f t="shared" si="9"/>
        <v>0</v>
      </c>
      <c r="BL120" s="14" t="s">
        <v>197</v>
      </c>
      <c r="BM120" s="166" t="s">
        <v>676</v>
      </c>
    </row>
    <row r="121" spans="1:65" s="2" customFormat="1" ht="24" customHeight="1">
      <c r="A121" s="31"/>
      <c r="B121" s="32"/>
      <c r="C121" s="168" t="s">
        <v>296</v>
      </c>
      <c r="D121" s="168" t="s">
        <v>191</v>
      </c>
      <c r="E121" s="169" t="s">
        <v>677</v>
      </c>
      <c r="F121" s="170" t="s">
        <v>678</v>
      </c>
      <c r="G121" s="171" t="s">
        <v>138</v>
      </c>
      <c r="H121" s="172">
        <v>60</v>
      </c>
      <c r="I121" s="173"/>
      <c r="J121" s="174">
        <f t="shared" si="0"/>
        <v>0</v>
      </c>
      <c r="K121" s="170" t="s">
        <v>139</v>
      </c>
      <c r="L121" s="36"/>
      <c r="M121" s="175" t="s">
        <v>19</v>
      </c>
      <c r="N121" s="176" t="s">
        <v>42</v>
      </c>
      <c r="O121" s="61"/>
      <c r="P121" s="164">
        <f t="shared" si="1"/>
        <v>0</v>
      </c>
      <c r="Q121" s="164">
        <v>0</v>
      </c>
      <c r="R121" s="164">
        <f t="shared" si="2"/>
        <v>0</v>
      </c>
      <c r="S121" s="164">
        <v>0</v>
      </c>
      <c r="T121" s="165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66" t="s">
        <v>202</v>
      </c>
      <c r="AT121" s="166" t="s">
        <v>191</v>
      </c>
      <c r="AU121" s="166" t="s">
        <v>79</v>
      </c>
      <c r="AY121" s="14" t="s">
        <v>141</v>
      </c>
      <c r="BE121" s="167">
        <f t="shared" si="4"/>
        <v>0</v>
      </c>
      <c r="BF121" s="167">
        <f t="shared" si="5"/>
        <v>0</v>
      </c>
      <c r="BG121" s="167">
        <f t="shared" si="6"/>
        <v>0</v>
      </c>
      <c r="BH121" s="167">
        <f t="shared" si="7"/>
        <v>0</v>
      </c>
      <c r="BI121" s="167">
        <f t="shared" si="8"/>
        <v>0</v>
      </c>
      <c r="BJ121" s="14" t="s">
        <v>79</v>
      </c>
      <c r="BK121" s="167">
        <f t="shared" si="9"/>
        <v>0</v>
      </c>
      <c r="BL121" s="14" t="s">
        <v>202</v>
      </c>
      <c r="BM121" s="166" t="s">
        <v>679</v>
      </c>
    </row>
    <row r="122" spans="1:65" s="2" customFormat="1" ht="24" customHeight="1">
      <c r="A122" s="31"/>
      <c r="B122" s="32"/>
      <c r="C122" s="168" t="s">
        <v>431</v>
      </c>
      <c r="D122" s="168" t="s">
        <v>191</v>
      </c>
      <c r="E122" s="169" t="s">
        <v>680</v>
      </c>
      <c r="F122" s="170" t="s">
        <v>681</v>
      </c>
      <c r="G122" s="171" t="s">
        <v>138</v>
      </c>
      <c r="H122" s="172">
        <v>30</v>
      </c>
      <c r="I122" s="173"/>
      <c r="J122" s="174">
        <f t="shared" si="0"/>
        <v>0</v>
      </c>
      <c r="K122" s="170" t="s">
        <v>139</v>
      </c>
      <c r="L122" s="36"/>
      <c r="M122" s="175" t="s">
        <v>19</v>
      </c>
      <c r="N122" s="176" t="s">
        <v>42</v>
      </c>
      <c r="O122" s="61"/>
      <c r="P122" s="164">
        <f t="shared" si="1"/>
        <v>0</v>
      </c>
      <c r="Q122" s="164">
        <v>0</v>
      </c>
      <c r="R122" s="164">
        <f t="shared" si="2"/>
        <v>0</v>
      </c>
      <c r="S122" s="164">
        <v>0</v>
      </c>
      <c r="T122" s="165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66" t="s">
        <v>202</v>
      </c>
      <c r="AT122" s="166" t="s">
        <v>191</v>
      </c>
      <c r="AU122" s="166" t="s">
        <v>79</v>
      </c>
      <c r="AY122" s="14" t="s">
        <v>141</v>
      </c>
      <c r="BE122" s="167">
        <f t="shared" si="4"/>
        <v>0</v>
      </c>
      <c r="BF122" s="167">
        <f t="shared" si="5"/>
        <v>0</v>
      </c>
      <c r="BG122" s="167">
        <f t="shared" si="6"/>
        <v>0</v>
      </c>
      <c r="BH122" s="167">
        <f t="shared" si="7"/>
        <v>0</v>
      </c>
      <c r="BI122" s="167">
        <f t="shared" si="8"/>
        <v>0</v>
      </c>
      <c r="BJ122" s="14" t="s">
        <v>79</v>
      </c>
      <c r="BK122" s="167">
        <f t="shared" si="9"/>
        <v>0</v>
      </c>
      <c r="BL122" s="14" t="s">
        <v>202</v>
      </c>
      <c r="BM122" s="166" t="s">
        <v>682</v>
      </c>
    </row>
    <row r="123" spans="1:65" s="2" customFormat="1" ht="24" customHeight="1">
      <c r="A123" s="31"/>
      <c r="B123" s="32"/>
      <c r="C123" s="168" t="s">
        <v>433</v>
      </c>
      <c r="D123" s="168" t="s">
        <v>191</v>
      </c>
      <c r="E123" s="169" t="s">
        <v>683</v>
      </c>
      <c r="F123" s="170" t="s">
        <v>684</v>
      </c>
      <c r="G123" s="171" t="s">
        <v>138</v>
      </c>
      <c r="H123" s="172">
        <v>8</v>
      </c>
      <c r="I123" s="173"/>
      <c r="J123" s="174">
        <f t="shared" si="0"/>
        <v>0</v>
      </c>
      <c r="K123" s="170" t="s">
        <v>139</v>
      </c>
      <c r="L123" s="36"/>
      <c r="M123" s="175" t="s">
        <v>19</v>
      </c>
      <c r="N123" s="176" t="s">
        <v>42</v>
      </c>
      <c r="O123" s="61"/>
      <c r="P123" s="164">
        <f t="shared" si="1"/>
        <v>0</v>
      </c>
      <c r="Q123" s="164">
        <v>0</v>
      </c>
      <c r="R123" s="164">
        <f t="shared" si="2"/>
        <v>0</v>
      </c>
      <c r="S123" s="164">
        <v>0</v>
      </c>
      <c r="T123" s="165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66" t="s">
        <v>202</v>
      </c>
      <c r="AT123" s="166" t="s">
        <v>191</v>
      </c>
      <c r="AU123" s="166" t="s">
        <v>79</v>
      </c>
      <c r="AY123" s="14" t="s">
        <v>141</v>
      </c>
      <c r="BE123" s="167">
        <f t="shared" si="4"/>
        <v>0</v>
      </c>
      <c r="BF123" s="167">
        <f t="shared" si="5"/>
        <v>0</v>
      </c>
      <c r="BG123" s="167">
        <f t="shared" si="6"/>
        <v>0</v>
      </c>
      <c r="BH123" s="167">
        <f t="shared" si="7"/>
        <v>0</v>
      </c>
      <c r="BI123" s="167">
        <f t="shared" si="8"/>
        <v>0</v>
      </c>
      <c r="BJ123" s="14" t="s">
        <v>79</v>
      </c>
      <c r="BK123" s="167">
        <f t="shared" si="9"/>
        <v>0</v>
      </c>
      <c r="BL123" s="14" t="s">
        <v>202</v>
      </c>
      <c r="BM123" s="166" t="s">
        <v>685</v>
      </c>
    </row>
    <row r="124" spans="1:65" s="2" customFormat="1" ht="24" customHeight="1">
      <c r="A124" s="31"/>
      <c r="B124" s="32"/>
      <c r="C124" s="154" t="s">
        <v>686</v>
      </c>
      <c r="D124" s="154" t="s">
        <v>135</v>
      </c>
      <c r="E124" s="155" t="s">
        <v>687</v>
      </c>
      <c r="F124" s="156" t="s">
        <v>688</v>
      </c>
      <c r="G124" s="157" t="s">
        <v>138</v>
      </c>
      <c r="H124" s="158">
        <v>8</v>
      </c>
      <c r="I124" s="159"/>
      <c r="J124" s="160">
        <f t="shared" si="0"/>
        <v>0</v>
      </c>
      <c r="K124" s="156" t="s">
        <v>139</v>
      </c>
      <c r="L124" s="161"/>
      <c r="M124" s="203" t="s">
        <v>19</v>
      </c>
      <c r="N124" s="204" t="s">
        <v>42</v>
      </c>
      <c r="O124" s="179"/>
      <c r="P124" s="180">
        <f t="shared" si="1"/>
        <v>0</v>
      </c>
      <c r="Q124" s="180">
        <v>0</v>
      </c>
      <c r="R124" s="180">
        <f t="shared" si="2"/>
        <v>0</v>
      </c>
      <c r="S124" s="180">
        <v>0</v>
      </c>
      <c r="T124" s="181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66" t="s">
        <v>197</v>
      </c>
      <c r="AT124" s="166" t="s">
        <v>135</v>
      </c>
      <c r="AU124" s="166" t="s">
        <v>79</v>
      </c>
      <c r="AY124" s="14" t="s">
        <v>141</v>
      </c>
      <c r="BE124" s="167">
        <f t="shared" si="4"/>
        <v>0</v>
      </c>
      <c r="BF124" s="167">
        <f t="shared" si="5"/>
        <v>0</v>
      </c>
      <c r="BG124" s="167">
        <f t="shared" si="6"/>
        <v>0</v>
      </c>
      <c r="BH124" s="167">
        <f t="shared" si="7"/>
        <v>0</v>
      </c>
      <c r="BI124" s="167">
        <f t="shared" si="8"/>
        <v>0</v>
      </c>
      <c r="BJ124" s="14" t="s">
        <v>79</v>
      </c>
      <c r="BK124" s="167">
        <f t="shared" si="9"/>
        <v>0</v>
      </c>
      <c r="BL124" s="14" t="s">
        <v>197</v>
      </c>
      <c r="BM124" s="166" t="s">
        <v>689</v>
      </c>
    </row>
    <row r="125" spans="1:65" s="2" customFormat="1" ht="6.95" customHeight="1">
      <c r="A125" s="31"/>
      <c r="B125" s="44"/>
      <c r="C125" s="45"/>
      <c r="D125" s="45"/>
      <c r="E125" s="45"/>
      <c r="F125" s="45"/>
      <c r="G125" s="45"/>
      <c r="H125" s="45"/>
      <c r="I125" s="133"/>
      <c r="J125" s="45"/>
      <c r="K125" s="45"/>
      <c r="L125" s="36"/>
      <c r="M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</sheetData>
  <sheetProtection algorithmName="SHA-512" hashValue="xqcKTVlxzi/8yMiScSt7Zb3ZH/MLVQ/MJ1ZlwSkjX/BEQ2mrtng7kF5/2oV2k3kMkgrPmZP5UjyFDvKHE2JyEw==" saltValue="F8oRck14+LMELgTmEy4+Y54qbHz8Jem9ZT1Tb5ksCM16b9CBnJ7V/RouRkqE8JawF6zyA3P4t1R4lFE1D9ltFg==" spinCount="100000" sheet="1" objects="1" scenarios="1" formatColumns="0" formatRows="0" autoFilter="0"/>
  <autoFilter ref="C79:K124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8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4" t="s">
        <v>102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1"/>
      <c r="J3" s="100"/>
      <c r="K3" s="100"/>
      <c r="L3" s="17"/>
      <c r="AT3" s="14" t="s">
        <v>81</v>
      </c>
    </row>
    <row r="4" spans="1:46" s="1" customFormat="1" ht="24.95" customHeight="1">
      <c r="B4" s="17"/>
      <c r="D4" s="102" t="s">
        <v>115</v>
      </c>
      <c r="I4" s="98"/>
      <c r="L4" s="17"/>
      <c r="M4" s="103" t="s">
        <v>10</v>
      </c>
      <c r="AT4" s="14" t="s">
        <v>4</v>
      </c>
    </row>
    <row r="5" spans="1:46" s="1" customFormat="1" ht="6.95" customHeight="1">
      <c r="B5" s="17"/>
      <c r="I5" s="98"/>
      <c r="L5" s="17"/>
    </row>
    <row r="6" spans="1:46" s="1" customFormat="1" ht="12" customHeight="1">
      <c r="B6" s="17"/>
      <c r="D6" s="104" t="s">
        <v>16</v>
      </c>
      <c r="I6" s="98"/>
      <c r="L6" s="17"/>
    </row>
    <row r="7" spans="1:46" s="1" customFormat="1" ht="16.5" customHeight="1">
      <c r="B7" s="17"/>
      <c r="E7" s="323" t="str">
        <f>'Rekapitulace stavby'!K6</f>
        <v>Oprava DŘT v úseku Pohled - Břeclav - Hodonín</v>
      </c>
      <c r="F7" s="324"/>
      <c r="G7" s="324"/>
      <c r="H7" s="324"/>
      <c r="I7" s="98"/>
      <c r="L7" s="17"/>
    </row>
    <row r="8" spans="1:46" s="2" customFormat="1" ht="12" customHeight="1">
      <c r="A8" s="31"/>
      <c r="B8" s="36"/>
      <c r="C8" s="31"/>
      <c r="D8" s="104" t="s">
        <v>116</v>
      </c>
      <c r="E8" s="31"/>
      <c r="F8" s="31"/>
      <c r="G8" s="31"/>
      <c r="H8" s="31"/>
      <c r="I8" s="105"/>
      <c r="J8" s="31"/>
      <c r="K8" s="31"/>
      <c r="L8" s="106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25" t="s">
        <v>690</v>
      </c>
      <c r="F9" s="326"/>
      <c r="G9" s="326"/>
      <c r="H9" s="326"/>
      <c r="I9" s="105"/>
      <c r="J9" s="31"/>
      <c r="K9" s="31"/>
      <c r="L9" s="106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05"/>
      <c r="J10" s="31"/>
      <c r="K10" s="31"/>
      <c r="L10" s="10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4" t="s">
        <v>18</v>
      </c>
      <c r="E11" s="31"/>
      <c r="F11" s="107" t="s">
        <v>19</v>
      </c>
      <c r="G11" s="31"/>
      <c r="H11" s="31"/>
      <c r="I11" s="108" t="s">
        <v>20</v>
      </c>
      <c r="J11" s="107" t="s">
        <v>19</v>
      </c>
      <c r="K11" s="31"/>
      <c r="L11" s="106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21</v>
      </c>
      <c r="E12" s="31"/>
      <c r="F12" s="107" t="s">
        <v>22</v>
      </c>
      <c r="G12" s="31"/>
      <c r="H12" s="31"/>
      <c r="I12" s="108" t="s">
        <v>23</v>
      </c>
      <c r="J12" s="109" t="str">
        <f>'Rekapitulace stavby'!AN8</f>
        <v>23. 10. 2019</v>
      </c>
      <c r="K12" s="31"/>
      <c r="L12" s="106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5"/>
      <c r="J13" s="31"/>
      <c r="K13" s="31"/>
      <c r="L13" s="106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4" t="s">
        <v>25</v>
      </c>
      <c r="E14" s="31"/>
      <c r="F14" s="31"/>
      <c r="G14" s="31"/>
      <c r="H14" s="31"/>
      <c r="I14" s="108" t="s">
        <v>26</v>
      </c>
      <c r="J14" s="107" t="s">
        <v>19</v>
      </c>
      <c r="K14" s="31"/>
      <c r="L14" s="106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">
        <v>27</v>
      </c>
      <c r="F15" s="31"/>
      <c r="G15" s="31"/>
      <c r="H15" s="31"/>
      <c r="I15" s="108" t="s">
        <v>28</v>
      </c>
      <c r="J15" s="107" t="s">
        <v>19</v>
      </c>
      <c r="K15" s="31"/>
      <c r="L15" s="106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5"/>
      <c r="J16" s="31"/>
      <c r="K16" s="31"/>
      <c r="L16" s="106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4" t="s">
        <v>29</v>
      </c>
      <c r="E17" s="31"/>
      <c r="F17" s="31"/>
      <c r="G17" s="31"/>
      <c r="H17" s="31"/>
      <c r="I17" s="108" t="s">
        <v>26</v>
      </c>
      <c r="J17" s="27" t="str">
        <f>'Rekapitulace stavby'!AN13</f>
        <v>Vyplň údaj</v>
      </c>
      <c r="K17" s="31"/>
      <c r="L17" s="106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27" t="str">
        <f>'Rekapitulace stavby'!E14</f>
        <v>Vyplň údaj</v>
      </c>
      <c r="F18" s="328"/>
      <c r="G18" s="328"/>
      <c r="H18" s="328"/>
      <c r="I18" s="108" t="s">
        <v>28</v>
      </c>
      <c r="J18" s="27" t="str">
        <f>'Rekapitulace stavby'!AN14</f>
        <v>Vyplň údaj</v>
      </c>
      <c r="K18" s="31"/>
      <c r="L18" s="106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5"/>
      <c r="J19" s="31"/>
      <c r="K19" s="31"/>
      <c r="L19" s="106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4" t="s">
        <v>31</v>
      </c>
      <c r="E20" s="31"/>
      <c r="F20" s="31"/>
      <c r="G20" s="31"/>
      <c r="H20" s="31"/>
      <c r="I20" s="108" t="s">
        <v>26</v>
      </c>
      <c r="J20" s="107" t="str">
        <f>IF('Rekapitulace stavby'!AN16="","",'Rekapitulace stavby'!AN16)</f>
        <v/>
      </c>
      <c r="K20" s="31"/>
      <c r="L20" s="106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tr">
        <f>IF('Rekapitulace stavby'!E17="","",'Rekapitulace stavby'!E17)</f>
        <v xml:space="preserve"> </v>
      </c>
      <c r="F21" s="31"/>
      <c r="G21" s="31"/>
      <c r="H21" s="31"/>
      <c r="I21" s="108" t="s">
        <v>28</v>
      </c>
      <c r="J21" s="107" t="str">
        <f>IF('Rekapitulace stavby'!AN17="","",'Rekapitulace stavby'!AN17)</f>
        <v/>
      </c>
      <c r="K21" s="31"/>
      <c r="L21" s="106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5"/>
      <c r="J22" s="31"/>
      <c r="K22" s="31"/>
      <c r="L22" s="106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4" t="s">
        <v>34</v>
      </c>
      <c r="E23" s="31"/>
      <c r="F23" s="31"/>
      <c r="G23" s="31"/>
      <c r="H23" s="31"/>
      <c r="I23" s="108" t="s">
        <v>26</v>
      </c>
      <c r="J23" s="107" t="str">
        <f>IF('Rekapitulace stavby'!AN19="","",'Rekapitulace stavby'!AN19)</f>
        <v/>
      </c>
      <c r="K23" s="31"/>
      <c r="L23" s="106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tr">
        <f>IF('Rekapitulace stavby'!E20="","",'Rekapitulace stavby'!E20)</f>
        <v xml:space="preserve"> </v>
      </c>
      <c r="F24" s="31"/>
      <c r="G24" s="31"/>
      <c r="H24" s="31"/>
      <c r="I24" s="108" t="s">
        <v>28</v>
      </c>
      <c r="J24" s="107" t="str">
        <f>IF('Rekapitulace stavby'!AN20="","",'Rekapitulace stavby'!AN20)</f>
        <v/>
      </c>
      <c r="K24" s="31"/>
      <c r="L24" s="106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5"/>
      <c r="J25" s="31"/>
      <c r="K25" s="31"/>
      <c r="L25" s="106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4" t="s">
        <v>35</v>
      </c>
      <c r="E26" s="31"/>
      <c r="F26" s="31"/>
      <c r="G26" s="31"/>
      <c r="H26" s="31"/>
      <c r="I26" s="105"/>
      <c r="J26" s="31"/>
      <c r="K26" s="31"/>
      <c r="L26" s="106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0"/>
      <c r="B27" s="111"/>
      <c r="C27" s="110"/>
      <c r="D27" s="110"/>
      <c r="E27" s="329" t="s">
        <v>19</v>
      </c>
      <c r="F27" s="329"/>
      <c r="G27" s="329"/>
      <c r="H27" s="329"/>
      <c r="I27" s="112"/>
      <c r="J27" s="110"/>
      <c r="K27" s="110"/>
      <c r="L27" s="113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5"/>
      <c r="J28" s="31"/>
      <c r="K28" s="31"/>
      <c r="L28" s="106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4"/>
      <c r="E29" s="114"/>
      <c r="F29" s="114"/>
      <c r="G29" s="114"/>
      <c r="H29" s="114"/>
      <c r="I29" s="115"/>
      <c r="J29" s="114"/>
      <c r="K29" s="114"/>
      <c r="L29" s="106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105"/>
      <c r="J30" s="117">
        <f>ROUND(J79, 2)</f>
        <v>0</v>
      </c>
      <c r="K30" s="31"/>
      <c r="L30" s="106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4"/>
      <c r="E31" s="114"/>
      <c r="F31" s="114"/>
      <c r="G31" s="114"/>
      <c r="H31" s="114"/>
      <c r="I31" s="115"/>
      <c r="J31" s="114"/>
      <c r="K31" s="114"/>
      <c r="L31" s="106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9" t="s">
        <v>38</v>
      </c>
      <c r="J32" s="118" t="s">
        <v>40</v>
      </c>
      <c r="K32" s="31"/>
      <c r="L32" s="106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0" t="s">
        <v>41</v>
      </c>
      <c r="E33" s="104" t="s">
        <v>42</v>
      </c>
      <c r="F33" s="121">
        <f>ROUND((SUM(BE79:BE122)),  2)</f>
        <v>0</v>
      </c>
      <c r="G33" s="31"/>
      <c r="H33" s="31"/>
      <c r="I33" s="122">
        <v>0.21</v>
      </c>
      <c r="J33" s="121">
        <f>ROUND(((SUM(BE79:BE122))*I33),  2)</f>
        <v>0</v>
      </c>
      <c r="K33" s="31"/>
      <c r="L33" s="106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4" t="s">
        <v>43</v>
      </c>
      <c r="F34" s="121">
        <f>ROUND((SUM(BF79:BF122)),  2)</f>
        <v>0</v>
      </c>
      <c r="G34" s="31"/>
      <c r="H34" s="31"/>
      <c r="I34" s="122">
        <v>0.15</v>
      </c>
      <c r="J34" s="121">
        <f>ROUND(((SUM(BF79:BF122))*I34),  2)</f>
        <v>0</v>
      </c>
      <c r="K34" s="31"/>
      <c r="L34" s="106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44</v>
      </c>
      <c r="F35" s="121">
        <f>ROUND((SUM(BG79:BG122)),  2)</f>
        <v>0</v>
      </c>
      <c r="G35" s="31"/>
      <c r="H35" s="31"/>
      <c r="I35" s="122">
        <v>0.21</v>
      </c>
      <c r="J35" s="121">
        <f>0</f>
        <v>0</v>
      </c>
      <c r="K35" s="31"/>
      <c r="L35" s="106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4" t="s">
        <v>45</v>
      </c>
      <c r="F36" s="121">
        <f>ROUND((SUM(BH79:BH122)),  2)</f>
        <v>0</v>
      </c>
      <c r="G36" s="31"/>
      <c r="H36" s="31"/>
      <c r="I36" s="122">
        <v>0.15</v>
      </c>
      <c r="J36" s="121">
        <f>0</f>
        <v>0</v>
      </c>
      <c r="K36" s="31"/>
      <c r="L36" s="106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4" t="s">
        <v>46</v>
      </c>
      <c r="F37" s="121">
        <f>ROUND((SUM(BI79:BI122)),  2)</f>
        <v>0</v>
      </c>
      <c r="G37" s="31"/>
      <c r="H37" s="31"/>
      <c r="I37" s="122">
        <v>0</v>
      </c>
      <c r="J37" s="121">
        <f>0</f>
        <v>0</v>
      </c>
      <c r="K37" s="31"/>
      <c r="L37" s="106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05"/>
      <c r="J38" s="31"/>
      <c r="K38" s="31"/>
      <c r="L38" s="106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3"/>
      <c r="D39" s="124" t="s">
        <v>47</v>
      </c>
      <c r="E39" s="125"/>
      <c r="F39" s="125"/>
      <c r="G39" s="126" t="s">
        <v>48</v>
      </c>
      <c r="H39" s="127" t="s">
        <v>49</v>
      </c>
      <c r="I39" s="128"/>
      <c r="J39" s="129">
        <f>SUM(J30:J37)</f>
        <v>0</v>
      </c>
      <c r="K39" s="130"/>
      <c r="L39" s="106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31"/>
      <c r="C40" s="132"/>
      <c r="D40" s="132"/>
      <c r="E40" s="132"/>
      <c r="F40" s="132"/>
      <c r="G40" s="132"/>
      <c r="H40" s="132"/>
      <c r="I40" s="133"/>
      <c r="J40" s="132"/>
      <c r="K40" s="132"/>
      <c r="L40" s="106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34"/>
      <c r="C44" s="135"/>
      <c r="D44" s="135"/>
      <c r="E44" s="135"/>
      <c r="F44" s="135"/>
      <c r="G44" s="135"/>
      <c r="H44" s="135"/>
      <c r="I44" s="136"/>
      <c r="J44" s="135"/>
      <c r="K44" s="135"/>
      <c r="L44" s="106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118</v>
      </c>
      <c r="D45" s="33"/>
      <c r="E45" s="33"/>
      <c r="F45" s="33"/>
      <c r="G45" s="33"/>
      <c r="H45" s="33"/>
      <c r="I45" s="105"/>
      <c r="J45" s="33"/>
      <c r="K45" s="33"/>
      <c r="L45" s="106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105"/>
      <c r="J46" s="33"/>
      <c r="K46" s="33"/>
      <c r="L46" s="106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105"/>
      <c r="J47" s="33"/>
      <c r="K47" s="33"/>
      <c r="L47" s="106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30" t="str">
        <f>E7</f>
        <v>Oprava DŘT v úseku Pohled - Břeclav - Hodonín</v>
      </c>
      <c r="F48" s="331"/>
      <c r="G48" s="331"/>
      <c r="H48" s="331"/>
      <c r="I48" s="105"/>
      <c r="J48" s="33"/>
      <c r="K48" s="33"/>
      <c r="L48" s="106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116</v>
      </c>
      <c r="D49" s="33"/>
      <c r="E49" s="33"/>
      <c r="F49" s="33"/>
      <c r="G49" s="33"/>
      <c r="H49" s="33"/>
      <c r="I49" s="105"/>
      <c r="J49" s="33"/>
      <c r="K49" s="33"/>
      <c r="L49" s="106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303" t="str">
        <f>E9</f>
        <v>SO08 - žst. Šakvice</v>
      </c>
      <c r="F50" s="332"/>
      <c r="G50" s="332"/>
      <c r="H50" s="332"/>
      <c r="I50" s="105"/>
      <c r="J50" s="33"/>
      <c r="K50" s="33"/>
      <c r="L50" s="106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105"/>
      <c r="J51" s="33"/>
      <c r="K51" s="33"/>
      <c r="L51" s="106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>Obvod OŘ Brno</v>
      </c>
      <c r="G52" s="33"/>
      <c r="H52" s="33"/>
      <c r="I52" s="108" t="s">
        <v>23</v>
      </c>
      <c r="J52" s="56" t="str">
        <f>IF(J12="","",J12)</f>
        <v>23. 10. 2019</v>
      </c>
      <c r="K52" s="33"/>
      <c r="L52" s="106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105"/>
      <c r="J53" s="33"/>
      <c r="K53" s="33"/>
      <c r="L53" s="106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3"/>
      <c r="E54" s="33"/>
      <c r="F54" s="24" t="str">
        <f>E15</f>
        <v>SŽDC, s.o., OŘ Brno</v>
      </c>
      <c r="G54" s="33"/>
      <c r="H54" s="33"/>
      <c r="I54" s="108" t="s">
        <v>31</v>
      </c>
      <c r="J54" s="29" t="str">
        <f>E21</f>
        <v xml:space="preserve"> </v>
      </c>
      <c r="K54" s="33"/>
      <c r="L54" s="106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29</v>
      </c>
      <c r="D55" s="33"/>
      <c r="E55" s="33"/>
      <c r="F55" s="24" t="str">
        <f>IF(E18="","",E18)</f>
        <v>Vyplň údaj</v>
      </c>
      <c r="G55" s="33"/>
      <c r="H55" s="33"/>
      <c r="I55" s="108" t="s">
        <v>34</v>
      </c>
      <c r="J55" s="29" t="str">
        <f>E24</f>
        <v xml:space="preserve"> </v>
      </c>
      <c r="K55" s="33"/>
      <c r="L55" s="106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105"/>
      <c r="J56" s="33"/>
      <c r="K56" s="33"/>
      <c r="L56" s="106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37" t="s">
        <v>119</v>
      </c>
      <c r="D57" s="138"/>
      <c r="E57" s="138"/>
      <c r="F57" s="138"/>
      <c r="G57" s="138"/>
      <c r="H57" s="138"/>
      <c r="I57" s="139"/>
      <c r="J57" s="140" t="s">
        <v>120</v>
      </c>
      <c r="K57" s="138"/>
      <c r="L57" s="106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105"/>
      <c r="J58" s="33"/>
      <c r="K58" s="33"/>
      <c r="L58" s="106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41" t="s">
        <v>69</v>
      </c>
      <c r="D59" s="33"/>
      <c r="E59" s="33"/>
      <c r="F59" s="33"/>
      <c r="G59" s="33"/>
      <c r="H59" s="33"/>
      <c r="I59" s="105"/>
      <c r="J59" s="74">
        <f>J79</f>
        <v>0</v>
      </c>
      <c r="K59" s="33"/>
      <c r="L59" s="106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121</v>
      </c>
    </row>
    <row r="60" spans="1:47" s="2" customFormat="1" ht="21.75" customHeight="1">
      <c r="A60" s="31"/>
      <c r="B60" s="32"/>
      <c r="C60" s="33"/>
      <c r="D60" s="33"/>
      <c r="E60" s="33"/>
      <c r="F60" s="33"/>
      <c r="G60" s="33"/>
      <c r="H60" s="33"/>
      <c r="I60" s="105"/>
      <c r="J60" s="33"/>
      <c r="K60" s="33"/>
      <c r="L60" s="106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6.95" customHeight="1">
      <c r="A61" s="31"/>
      <c r="B61" s="44"/>
      <c r="C61" s="45"/>
      <c r="D61" s="45"/>
      <c r="E61" s="45"/>
      <c r="F61" s="45"/>
      <c r="G61" s="45"/>
      <c r="H61" s="45"/>
      <c r="I61" s="133"/>
      <c r="J61" s="45"/>
      <c r="K61" s="45"/>
      <c r="L61" s="106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5" spans="1:65" s="2" customFormat="1" ht="6.95" customHeight="1">
      <c r="A65" s="31"/>
      <c r="B65" s="46"/>
      <c r="C65" s="47"/>
      <c r="D65" s="47"/>
      <c r="E65" s="47"/>
      <c r="F65" s="47"/>
      <c r="G65" s="47"/>
      <c r="H65" s="47"/>
      <c r="I65" s="136"/>
      <c r="J65" s="47"/>
      <c r="K65" s="47"/>
      <c r="L65" s="106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65" s="2" customFormat="1" ht="24.95" customHeight="1">
      <c r="A66" s="31"/>
      <c r="B66" s="32"/>
      <c r="C66" s="20" t="s">
        <v>122</v>
      </c>
      <c r="D66" s="33"/>
      <c r="E66" s="33"/>
      <c r="F66" s="33"/>
      <c r="G66" s="33"/>
      <c r="H66" s="33"/>
      <c r="I66" s="105"/>
      <c r="J66" s="33"/>
      <c r="K66" s="33"/>
      <c r="L66" s="106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5" s="2" customFormat="1" ht="6.95" customHeight="1">
      <c r="A67" s="31"/>
      <c r="B67" s="32"/>
      <c r="C67" s="33"/>
      <c r="D67" s="33"/>
      <c r="E67" s="33"/>
      <c r="F67" s="33"/>
      <c r="G67" s="33"/>
      <c r="H67" s="33"/>
      <c r="I67" s="105"/>
      <c r="J67" s="33"/>
      <c r="K67" s="33"/>
      <c r="L67" s="106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5" s="2" customFormat="1" ht="12" customHeight="1">
      <c r="A68" s="31"/>
      <c r="B68" s="32"/>
      <c r="C68" s="26" t="s">
        <v>16</v>
      </c>
      <c r="D68" s="33"/>
      <c r="E68" s="33"/>
      <c r="F68" s="33"/>
      <c r="G68" s="33"/>
      <c r="H68" s="33"/>
      <c r="I68" s="105"/>
      <c r="J68" s="33"/>
      <c r="K68" s="33"/>
      <c r="L68" s="106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5" s="2" customFormat="1" ht="16.5" customHeight="1">
      <c r="A69" s="31"/>
      <c r="B69" s="32"/>
      <c r="C69" s="33"/>
      <c r="D69" s="33"/>
      <c r="E69" s="330" t="str">
        <f>E7</f>
        <v>Oprava DŘT v úseku Pohled - Břeclav - Hodonín</v>
      </c>
      <c r="F69" s="331"/>
      <c r="G69" s="331"/>
      <c r="H69" s="331"/>
      <c r="I69" s="105"/>
      <c r="J69" s="33"/>
      <c r="K69" s="33"/>
      <c r="L69" s="106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5" s="2" customFormat="1" ht="12" customHeight="1">
      <c r="A70" s="31"/>
      <c r="B70" s="32"/>
      <c r="C70" s="26" t="s">
        <v>116</v>
      </c>
      <c r="D70" s="33"/>
      <c r="E70" s="33"/>
      <c r="F70" s="33"/>
      <c r="G70" s="33"/>
      <c r="H70" s="33"/>
      <c r="I70" s="105"/>
      <c r="J70" s="33"/>
      <c r="K70" s="33"/>
      <c r="L70" s="106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5" s="2" customFormat="1" ht="16.5" customHeight="1">
      <c r="A71" s="31"/>
      <c r="B71" s="32"/>
      <c r="C71" s="33"/>
      <c r="D71" s="33"/>
      <c r="E71" s="303" t="str">
        <f>E9</f>
        <v>SO08 - žst. Šakvice</v>
      </c>
      <c r="F71" s="332"/>
      <c r="G71" s="332"/>
      <c r="H71" s="332"/>
      <c r="I71" s="105"/>
      <c r="J71" s="33"/>
      <c r="K71" s="33"/>
      <c r="L71" s="106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5" s="2" customFormat="1" ht="6.95" customHeight="1">
      <c r="A72" s="31"/>
      <c r="B72" s="32"/>
      <c r="C72" s="33"/>
      <c r="D72" s="33"/>
      <c r="E72" s="33"/>
      <c r="F72" s="33"/>
      <c r="G72" s="33"/>
      <c r="H72" s="33"/>
      <c r="I72" s="105"/>
      <c r="J72" s="33"/>
      <c r="K72" s="33"/>
      <c r="L72" s="106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5" s="2" customFormat="1" ht="12" customHeight="1">
      <c r="A73" s="31"/>
      <c r="B73" s="32"/>
      <c r="C73" s="26" t="s">
        <v>21</v>
      </c>
      <c r="D73" s="33"/>
      <c r="E73" s="33"/>
      <c r="F73" s="24" t="str">
        <f>F12</f>
        <v>Obvod OŘ Brno</v>
      </c>
      <c r="G73" s="33"/>
      <c r="H73" s="33"/>
      <c r="I73" s="108" t="s">
        <v>23</v>
      </c>
      <c r="J73" s="56" t="str">
        <f>IF(J12="","",J12)</f>
        <v>23. 10. 2019</v>
      </c>
      <c r="K73" s="33"/>
      <c r="L73" s="106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5" s="2" customFormat="1" ht="6.95" customHeight="1">
      <c r="A74" s="31"/>
      <c r="B74" s="32"/>
      <c r="C74" s="33"/>
      <c r="D74" s="33"/>
      <c r="E74" s="33"/>
      <c r="F74" s="33"/>
      <c r="G74" s="33"/>
      <c r="H74" s="33"/>
      <c r="I74" s="105"/>
      <c r="J74" s="33"/>
      <c r="K74" s="33"/>
      <c r="L74" s="106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5" s="2" customFormat="1" ht="15.2" customHeight="1">
      <c r="A75" s="31"/>
      <c r="B75" s="32"/>
      <c r="C75" s="26" t="s">
        <v>25</v>
      </c>
      <c r="D75" s="33"/>
      <c r="E75" s="33"/>
      <c r="F75" s="24" t="str">
        <f>E15</f>
        <v>SŽDC, s.o., OŘ Brno</v>
      </c>
      <c r="G75" s="33"/>
      <c r="H75" s="33"/>
      <c r="I75" s="108" t="s">
        <v>31</v>
      </c>
      <c r="J75" s="29" t="str">
        <f>E21</f>
        <v xml:space="preserve"> </v>
      </c>
      <c r="K75" s="33"/>
      <c r="L75" s="106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5" s="2" customFormat="1" ht="15.2" customHeight="1">
      <c r="A76" s="31"/>
      <c r="B76" s="32"/>
      <c r="C76" s="26" t="s">
        <v>29</v>
      </c>
      <c r="D76" s="33"/>
      <c r="E76" s="33"/>
      <c r="F76" s="24" t="str">
        <f>IF(E18="","",E18)</f>
        <v>Vyplň údaj</v>
      </c>
      <c r="G76" s="33"/>
      <c r="H76" s="33"/>
      <c r="I76" s="108" t="s">
        <v>34</v>
      </c>
      <c r="J76" s="29" t="str">
        <f>E24</f>
        <v xml:space="preserve"> </v>
      </c>
      <c r="K76" s="33"/>
      <c r="L76" s="106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5" s="2" customFormat="1" ht="10.35" customHeight="1">
      <c r="A77" s="31"/>
      <c r="B77" s="32"/>
      <c r="C77" s="33"/>
      <c r="D77" s="33"/>
      <c r="E77" s="33"/>
      <c r="F77" s="33"/>
      <c r="G77" s="33"/>
      <c r="H77" s="33"/>
      <c r="I77" s="105"/>
      <c r="J77" s="33"/>
      <c r="K77" s="33"/>
      <c r="L77" s="106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5" s="9" customFormat="1" ht="29.25" customHeight="1">
      <c r="A78" s="142"/>
      <c r="B78" s="143"/>
      <c r="C78" s="144" t="s">
        <v>123</v>
      </c>
      <c r="D78" s="145" t="s">
        <v>56</v>
      </c>
      <c r="E78" s="145" t="s">
        <v>52</v>
      </c>
      <c r="F78" s="145" t="s">
        <v>53</v>
      </c>
      <c r="G78" s="145" t="s">
        <v>124</v>
      </c>
      <c r="H78" s="145" t="s">
        <v>125</v>
      </c>
      <c r="I78" s="146" t="s">
        <v>126</v>
      </c>
      <c r="J78" s="145" t="s">
        <v>120</v>
      </c>
      <c r="K78" s="147" t="s">
        <v>127</v>
      </c>
      <c r="L78" s="148"/>
      <c r="M78" s="65" t="s">
        <v>19</v>
      </c>
      <c r="N78" s="66" t="s">
        <v>41</v>
      </c>
      <c r="O78" s="66" t="s">
        <v>128</v>
      </c>
      <c r="P78" s="66" t="s">
        <v>129</v>
      </c>
      <c r="Q78" s="66" t="s">
        <v>130</v>
      </c>
      <c r="R78" s="66" t="s">
        <v>131</v>
      </c>
      <c r="S78" s="66" t="s">
        <v>132</v>
      </c>
      <c r="T78" s="67" t="s">
        <v>133</v>
      </c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  <c r="AE78" s="142"/>
    </row>
    <row r="79" spans="1:65" s="2" customFormat="1" ht="22.9" customHeight="1">
      <c r="A79" s="31"/>
      <c r="B79" s="32"/>
      <c r="C79" s="72" t="s">
        <v>134</v>
      </c>
      <c r="D79" s="33"/>
      <c r="E79" s="33"/>
      <c r="F79" s="33"/>
      <c r="G79" s="33"/>
      <c r="H79" s="33"/>
      <c r="I79" s="105"/>
      <c r="J79" s="149">
        <f>BK79</f>
        <v>0</v>
      </c>
      <c r="K79" s="33"/>
      <c r="L79" s="36"/>
      <c r="M79" s="68"/>
      <c r="N79" s="150"/>
      <c r="O79" s="69"/>
      <c r="P79" s="151">
        <f>SUM(P80:P122)</f>
        <v>0</v>
      </c>
      <c r="Q79" s="69"/>
      <c r="R79" s="151">
        <f>SUM(R80:R122)</f>
        <v>0</v>
      </c>
      <c r="S79" s="69"/>
      <c r="T79" s="152">
        <f>SUM(T80:T122)</f>
        <v>0</v>
      </c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T79" s="14" t="s">
        <v>70</v>
      </c>
      <c r="AU79" s="14" t="s">
        <v>121</v>
      </c>
      <c r="BK79" s="153">
        <f>SUM(BK80:BK122)</f>
        <v>0</v>
      </c>
    </row>
    <row r="80" spans="1:65" s="2" customFormat="1" ht="24" customHeight="1">
      <c r="A80" s="31"/>
      <c r="B80" s="32"/>
      <c r="C80" s="168" t="s">
        <v>79</v>
      </c>
      <c r="D80" s="168" t="s">
        <v>191</v>
      </c>
      <c r="E80" s="169" t="s">
        <v>200</v>
      </c>
      <c r="F80" s="170" t="s">
        <v>201</v>
      </c>
      <c r="G80" s="171" t="s">
        <v>188</v>
      </c>
      <c r="H80" s="172">
        <v>6</v>
      </c>
      <c r="I80" s="173"/>
      <c r="J80" s="174">
        <f t="shared" ref="J80:J122" si="0">ROUND(I80*H80,2)</f>
        <v>0</v>
      </c>
      <c r="K80" s="170" t="s">
        <v>139</v>
      </c>
      <c r="L80" s="36"/>
      <c r="M80" s="175" t="s">
        <v>19</v>
      </c>
      <c r="N80" s="176" t="s">
        <v>42</v>
      </c>
      <c r="O80" s="61"/>
      <c r="P80" s="164">
        <f t="shared" ref="P80:P122" si="1">O80*H80</f>
        <v>0</v>
      </c>
      <c r="Q80" s="164">
        <v>0</v>
      </c>
      <c r="R80" s="164">
        <f t="shared" ref="R80:R122" si="2">Q80*H80</f>
        <v>0</v>
      </c>
      <c r="S80" s="164">
        <v>0</v>
      </c>
      <c r="T80" s="165">
        <f t="shared" ref="T80:T122" si="3">S80*H80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R80" s="166" t="s">
        <v>562</v>
      </c>
      <c r="AT80" s="166" t="s">
        <v>191</v>
      </c>
      <c r="AU80" s="166" t="s">
        <v>71</v>
      </c>
      <c r="AY80" s="14" t="s">
        <v>141</v>
      </c>
      <c r="BE80" s="167">
        <f t="shared" ref="BE80:BE122" si="4">IF(N80="základní",J80,0)</f>
        <v>0</v>
      </c>
      <c r="BF80" s="167">
        <f t="shared" ref="BF80:BF122" si="5">IF(N80="snížená",J80,0)</f>
        <v>0</v>
      </c>
      <c r="BG80" s="167">
        <f t="shared" ref="BG80:BG122" si="6">IF(N80="zákl. přenesená",J80,0)</f>
        <v>0</v>
      </c>
      <c r="BH80" s="167">
        <f t="shared" ref="BH80:BH122" si="7">IF(N80="sníž. přenesená",J80,0)</f>
        <v>0</v>
      </c>
      <c r="BI80" s="167">
        <f t="shared" ref="BI80:BI122" si="8">IF(N80="nulová",J80,0)</f>
        <v>0</v>
      </c>
      <c r="BJ80" s="14" t="s">
        <v>79</v>
      </c>
      <c r="BK80" s="167">
        <f t="shared" ref="BK80:BK122" si="9">ROUND(I80*H80,2)</f>
        <v>0</v>
      </c>
      <c r="BL80" s="14" t="s">
        <v>562</v>
      </c>
      <c r="BM80" s="166" t="s">
        <v>691</v>
      </c>
    </row>
    <row r="81" spans="1:65" s="2" customFormat="1" ht="24" customHeight="1">
      <c r="A81" s="31"/>
      <c r="B81" s="32"/>
      <c r="C81" s="154" t="s">
        <v>81</v>
      </c>
      <c r="D81" s="154" t="s">
        <v>135</v>
      </c>
      <c r="E81" s="155" t="s">
        <v>564</v>
      </c>
      <c r="F81" s="156" t="s">
        <v>565</v>
      </c>
      <c r="G81" s="157" t="s">
        <v>138</v>
      </c>
      <c r="H81" s="158">
        <v>2</v>
      </c>
      <c r="I81" s="159"/>
      <c r="J81" s="160">
        <f t="shared" si="0"/>
        <v>0</v>
      </c>
      <c r="K81" s="156" t="s">
        <v>139</v>
      </c>
      <c r="L81" s="161"/>
      <c r="M81" s="162" t="s">
        <v>19</v>
      </c>
      <c r="N81" s="163" t="s">
        <v>42</v>
      </c>
      <c r="O81" s="61"/>
      <c r="P81" s="164">
        <f t="shared" si="1"/>
        <v>0</v>
      </c>
      <c r="Q81" s="164">
        <v>0</v>
      </c>
      <c r="R81" s="164">
        <f t="shared" si="2"/>
        <v>0</v>
      </c>
      <c r="S81" s="164">
        <v>0</v>
      </c>
      <c r="T81" s="165">
        <f t="shared" si="3"/>
        <v>0</v>
      </c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R81" s="166" t="s">
        <v>197</v>
      </c>
      <c r="AT81" s="166" t="s">
        <v>135</v>
      </c>
      <c r="AU81" s="166" t="s">
        <v>71</v>
      </c>
      <c r="AY81" s="14" t="s">
        <v>141</v>
      </c>
      <c r="BE81" s="167">
        <f t="shared" si="4"/>
        <v>0</v>
      </c>
      <c r="BF81" s="167">
        <f t="shared" si="5"/>
        <v>0</v>
      </c>
      <c r="BG81" s="167">
        <f t="shared" si="6"/>
        <v>0</v>
      </c>
      <c r="BH81" s="167">
        <f t="shared" si="7"/>
        <v>0</v>
      </c>
      <c r="BI81" s="167">
        <f t="shared" si="8"/>
        <v>0</v>
      </c>
      <c r="BJ81" s="14" t="s">
        <v>79</v>
      </c>
      <c r="BK81" s="167">
        <f t="shared" si="9"/>
        <v>0</v>
      </c>
      <c r="BL81" s="14" t="s">
        <v>197</v>
      </c>
      <c r="BM81" s="166" t="s">
        <v>692</v>
      </c>
    </row>
    <row r="82" spans="1:65" s="2" customFormat="1" ht="24" customHeight="1">
      <c r="A82" s="31"/>
      <c r="B82" s="32"/>
      <c r="C82" s="168" t="s">
        <v>147</v>
      </c>
      <c r="D82" s="168" t="s">
        <v>191</v>
      </c>
      <c r="E82" s="169" t="s">
        <v>567</v>
      </c>
      <c r="F82" s="170" t="s">
        <v>568</v>
      </c>
      <c r="G82" s="171" t="s">
        <v>188</v>
      </c>
      <c r="H82" s="172">
        <v>100</v>
      </c>
      <c r="I82" s="173"/>
      <c r="J82" s="174">
        <f t="shared" si="0"/>
        <v>0</v>
      </c>
      <c r="K82" s="170" t="s">
        <v>139</v>
      </c>
      <c r="L82" s="36"/>
      <c r="M82" s="175" t="s">
        <v>19</v>
      </c>
      <c r="N82" s="176" t="s">
        <v>42</v>
      </c>
      <c r="O82" s="61"/>
      <c r="P82" s="164">
        <f t="shared" si="1"/>
        <v>0</v>
      </c>
      <c r="Q82" s="164">
        <v>0</v>
      </c>
      <c r="R82" s="164">
        <f t="shared" si="2"/>
        <v>0</v>
      </c>
      <c r="S82" s="164">
        <v>0</v>
      </c>
      <c r="T82" s="165">
        <f t="shared" si="3"/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66" t="s">
        <v>202</v>
      </c>
      <c r="AT82" s="166" t="s">
        <v>191</v>
      </c>
      <c r="AU82" s="166" t="s">
        <v>71</v>
      </c>
      <c r="AY82" s="14" t="s">
        <v>141</v>
      </c>
      <c r="BE82" s="167">
        <f t="shared" si="4"/>
        <v>0</v>
      </c>
      <c r="BF82" s="167">
        <f t="shared" si="5"/>
        <v>0</v>
      </c>
      <c r="BG82" s="167">
        <f t="shared" si="6"/>
        <v>0</v>
      </c>
      <c r="BH82" s="167">
        <f t="shared" si="7"/>
        <v>0</v>
      </c>
      <c r="BI82" s="167">
        <f t="shared" si="8"/>
        <v>0</v>
      </c>
      <c r="BJ82" s="14" t="s">
        <v>79</v>
      </c>
      <c r="BK82" s="167">
        <f t="shared" si="9"/>
        <v>0</v>
      </c>
      <c r="BL82" s="14" t="s">
        <v>202</v>
      </c>
      <c r="BM82" s="166" t="s">
        <v>693</v>
      </c>
    </row>
    <row r="83" spans="1:65" s="2" customFormat="1" ht="24" customHeight="1">
      <c r="A83" s="31"/>
      <c r="B83" s="32"/>
      <c r="C83" s="154" t="s">
        <v>142</v>
      </c>
      <c r="D83" s="154" t="s">
        <v>135</v>
      </c>
      <c r="E83" s="155" t="s">
        <v>570</v>
      </c>
      <c r="F83" s="156" t="s">
        <v>571</v>
      </c>
      <c r="G83" s="157" t="s">
        <v>188</v>
      </c>
      <c r="H83" s="158">
        <v>50</v>
      </c>
      <c r="I83" s="159"/>
      <c r="J83" s="160">
        <f t="shared" si="0"/>
        <v>0</v>
      </c>
      <c r="K83" s="156" t="s">
        <v>139</v>
      </c>
      <c r="L83" s="161"/>
      <c r="M83" s="162" t="s">
        <v>19</v>
      </c>
      <c r="N83" s="163" t="s">
        <v>42</v>
      </c>
      <c r="O83" s="61"/>
      <c r="P83" s="164">
        <f t="shared" si="1"/>
        <v>0</v>
      </c>
      <c r="Q83" s="164">
        <v>0</v>
      </c>
      <c r="R83" s="164">
        <f t="shared" si="2"/>
        <v>0</v>
      </c>
      <c r="S83" s="164">
        <v>0</v>
      </c>
      <c r="T83" s="165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66" t="s">
        <v>197</v>
      </c>
      <c r="AT83" s="166" t="s">
        <v>135</v>
      </c>
      <c r="AU83" s="166" t="s">
        <v>71</v>
      </c>
      <c r="AY83" s="14" t="s">
        <v>141</v>
      </c>
      <c r="BE83" s="167">
        <f t="shared" si="4"/>
        <v>0</v>
      </c>
      <c r="BF83" s="167">
        <f t="shared" si="5"/>
        <v>0</v>
      </c>
      <c r="BG83" s="167">
        <f t="shared" si="6"/>
        <v>0</v>
      </c>
      <c r="BH83" s="167">
        <f t="shared" si="7"/>
        <v>0</v>
      </c>
      <c r="BI83" s="167">
        <f t="shared" si="8"/>
        <v>0</v>
      </c>
      <c r="BJ83" s="14" t="s">
        <v>79</v>
      </c>
      <c r="BK83" s="167">
        <f t="shared" si="9"/>
        <v>0</v>
      </c>
      <c r="BL83" s="14" t="s">
        <v>197</v>
      </c>
      <c r="BM83" s="166" t="s">
        <v>694</v>
      </c>
    </row>
    <row r="84" spans="1:65" s="2" customFormat="1" ht="24" customHeight="1">
      <c r="A84" s="31"/>
      <c r="B84" s="32"/>
      <c r="C84" s="154" t="s">
        <v>154</v>
      </c>
      <c r="D84" s="154" t="s">
        <v>135</v>
      </c>
      <c r="E84" s="155" t="s">
        <v>573</v>
      </c>
      <c r="F84" s="156" t="s">
        <v>574</v>
      </c>
      <c r="G84" s="157" t="s">
        <v>188</v>
      </c>
      <c r="H84" s="158">
        <v>25</v>
      </c>
      <c r="I84" s="159"/>
      <c r="J84" s="160">
        <f t="shared" si="0"/>
        <v>0</v>
      </c>
      <c r="K84" s="156" t="s">
        <v>139</v>
      </c>
      <c r="L84" s="161"/>
      <c r="M84" s="162" t="s">
        <v>19</v>
      </c>
      <c r="N84" s="163" t="s">
        <v>42</v>
      </c>
      <c r="O84" s="61"/>
      <c r="P84" s="164">
        <f t="shared" si="1"/>
        <v>0</v>
      </c>
      <c r="Q84" s="164">
        <v>0</v>
      </c>
      <c r="R84" s="164">
        <f t="shared" si="2"/>
        <v>0</v>
      </c>
      <c r="S84" s="164">
        <v>0</v>
      </c>
      <c r="T84" s="165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66" t="s">
        <v>197</v>
      </c>
      <c r="AT84" s="166" t="s">
        <v>135</v>
      </c>
      <c r="AU84" s="166" t="s">
        <v>71</v>
      </c>
      <c r="AY84" s="14" t="s">
        <v>141</v>
      </c>
      <c r="BE84" s="167">
        <f t="shared" si="4"/>
        <v>0</v>
      </c>
      <c r="BF84" s="167">
        <f t="shared" si="5"/>
        <v>0</v>
      </c>
      <c r="BG84" s="167">
        <f t="shared" si="6"/>
        <v>0</v>
      </c>
      <c r="BH84" s="167">
        <f t="shared" si="7"/>
        <v>0</v>
      </c>
      <c r="BI84" s="167">
        <f t="shared" si="8"/>
        <v>0</v>
      </c>
      <c r="BJ84" s="14" t="s">
        <v>79</v>
      </c>
      <c r="BK84" s="167">
        <f t="shared" si="9"/>
        <v>0</v>
      </c>
      <c r="BL84" s="14" t="s">
        <v>197</v>
      </c>
      <c r="BM84" s="166" t="s">
        <v>695</v>
      </c>
    </row>
    <row r="85" spans="1:65" s="2" customFormat="1" ht="24" customHeight="1">
      <c r="A85" s="31"/>
      <c r="B85" s="32"/>
      <c r="C85" s="154" t="s">
        <v>158</v>
      </c>
      <c r="D85" s="154" t="s">
        <v>135</v>
      </c>
      <c r="E85" s="155" t="s">
        <v>576</v>
      </c>
      <c r="F85" s="156" t="s">
        <v>577</v>
      </c>
      <c r="G85" s="157" t="s">
        <v>188</v>
      </c>
      <c r="H85" s="158">
        <v>25</v>
      </c>
      <c r="I85" s="159"/>
      <c r="J85" s="160">
        <f t="shared" si="0"/>
        <v>0</v>
      </c>
      <c r="K85" s="156" t="s">
        <v>139</v>
      </c>
      <c r="L85" s="161"/>
      <c r="M85" s="162" t="s">
        <v>19</v>
      </c>
      <c r="N85" s="163" t="s">
        <v>42</v>
      </c>
      <c r="O85" s="61"/>
      <c r="P85" s="164">
        <f t="shared" si="1"/>
        <v>0</v>
      </c>
      <c r="Q85" s="164">
        <v>0</v>
      </c>
      <c r="R85" s="164">
        <f t="shared" si="2"/>
        <v>0</v>
      </c>
      <c r="S85" s="164">
        <v>0</v>
      </c>
      <c r="T85" s="165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66" t="s">
        <v>197</v>
      </c>
      <c r="AT85" s="166" t="s">
        <v>135</v>
      </c>
      <c r="AU85" s="166" t="s">
        <v>71</v>
      </c>
      <c r="AY85" s="14" t="s">
        <v>141</v>
      </c>
      <c r="BE85" s="167">
        <f t="shared" si="4"/>
        <v>0</v>
      </c>
      <c r="BF85" s="167">
        <f t="shared" si="5"/>
        <v>0</v>
      </c>
      <c r="BG85" s="167">
        <f t="shared" si="6"/>
        <v>0</v>
      </c>
      <c r="BH85" s="167">
        <f t="shared" si="7"/>
        <v>0</v>
      </c>
      <c r="BI85" s="167">
        <f t="shared" si="8"/>
        <v>0</v>
      </c>
      <c r="BJ85" s="14" t="s">
        <v>79</v>
      </c>
      <c r="BK85" s="167">
        <f t="shared" si="9"/>
        <v>0</v>
      </c>
      <c r="BL85" s="14" t="s">
        <v>197</v>
      </c>
      <c r="BM85" s="166" t="s">
        <v>696</v>
      </c>
    </row>
    <row r="86" spans="1:65" s="2" customFormat="1" ht="24" customHeight="1">
      <c r="A86" s="31"/>
      <c r="B86" s="32"/>
      <c r="C86" s="168" t="s">
        <v>162</v>
      </c>
      <c r="D86" s="168" t="s">
        <v>191</v>
      </c>
      <c r="E86" s="169" t="s">
        <v>579</v>
      </c>
      <c r="F86" s="170" t="s">
        <v>580</v>
      </c>
      <c r="G86" s="171" t="s">
        <v>188</v>
      </c>
      <c r="H86" s="172">
        <v>20</v>
      </c>
      <c r="I86" s="173"/>
      <c r="J86" s="174">
        <f t="shared" si="0"/>
        <v>0</v>
      </c>
      <c r="K86" s="170" t="s">
        <v>139</v>
      </c>
      <c r="L86" s="36"/>
      <c r="M86" s="175" t="s">
        <v>19</v>
      </c>
      <c r="N86" s="176" t="s">
        <v>42</v>
      </c>
      <c r="O86" s="61"/>
      <c r="P86" s="164">
        <f t="shared" si="1"/>
        <v>0</v>
      </c>
      <c r="Q86" s="164">
        <v>0</v>
      </c>
      <c r="R86" s="164">
        <f t="shared" si="2"/>
        <v>0</v>
      </c>
      <c r="S86" s="164">
        <v>0</v>
      </c>
      <c r="T86" s="165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66" t="s">
        <v>202</v>
      </c>
      <c r="AT86" s="166" t="s">
        <v>191</v>
      </c>
      <c r="AU86" s="166" t="s">
        <v>71</v>
      </c>
      <c r="AY86" s="14" t="s">
        <v>141</v>
      </c>
      <c r="BE86" s="167">
        <f t="shared" si="4"/>
        <v>0</v>
      </c>
      <c r="BF86" s="167">
        <f t="shared" si="5"/>
        <v>0</v>
      </c>
      <c r="BG86" s="167">
        <f t="shared" si="6"/>
        <v>0</v>
      </c>
      <c r="BH86" s="167">
        <f t="shared" si="7"/>
        <v>0</v>
      </c>
      <c r="BI86" s="167">
        <f t="shared" si="8"/>
        <v>0</v>
      </c>
      <c r="BJ86" s="14" t="s">
        <v>79</v>
      </c>
      <c r="BK86" s="167">
        <f t="shared" si="9"/>
        <v>0</v>
      </c>
      <c r="BL86" s="14" t="s">
        <v>202</v>
      </c>
      <c r="BM86" s="166" t="s">
        <v>697</v>
      </c>
    </row>
    <row r="87" spans="1:65" s="2" customFormat="1" ht="24" customHeight="1">
      <c r="A87" s="31"/>
      <c r="B87" s="32"/>
      <c r="C87" s="154" t="s">
        <v>140</v>
      </c>
      <c r="D87" s="154" t="s">
        <v>135</v>
      </c>
      <c r="E87" s="155" t="s">
        <v>582</v>
      </c>
      <c r="F87" s="156" t="s">
        <v>583</v>
      </c>
      <c r="G87" s="157" t="s">
        <v>188</v>
      </c>
      <c r="H87" s="158">
        <v>10</v>
      </c>
      <c r="I87" s="159"/>
      <c r="J87" s="160">
        <f t="shared" si="0"/>
        <v>0</v>
      </c>
      <c r="K87" s="156" t="s">
        <v>139</v>
      </c>
      <c r="L87" s="161"/>
      <c r="M87" s="162" t="s">
        <v>19</v>
      </c>
      <c r="N87" s="163" t="s">
        <v>42</v>
      </c>
      <c r="O87" s="61"/>
      <c r="P87" s="164">
        <f t="shared" si="1"/>
        <v>0</v>
      </c>
      <c r="Q87" s="164">
        <v>0</v>
      </c>
      <c r="R87" s="164">
        <f t="shared" si="2"/>
        <v>0</v>
      </c>
      <c r="S87" s="164">
        <v>0</v>
      </c>
      <c r="T87" s="165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66" t="s">
        <v>197</v>
      </c>
      <c r="AT87" s="166" t="s">
        <v>135</v>
      </c>
      <c r="AU87" s="166" t="s">
        <v>71</v>
      </c>
      <c r="AY87" s="14" t="s">
        <v>141</v>
      </c>
      <c r="BE87" s="167">
        <f t="shared" si="4"/>
        <v>0</v>
      </c>
      <c r="BF87" s="167">
        <f t="shared" si="5"/>
        <v>0</v>
      </c>
      <c r="BG87" s="167">
        <f t="shared" si="6"/>
        <v>0</v>
      </c>
      <c r="BH87" s="167">
        <f t="shared" si="7"/>
        <v>0</v>
      </c>
      <c r="BI87" s="167">
        <f t="shared" si="8"/>
        <v>0</v>
      </c>
      <c r="BJ87" s="14" t="s">
        <v>79</v>
      </c>
      <c r="BK87" s="167">
        <f t="shared" si="9"/>
        <v>0</v>
      </c>
      <c r="BL87" s="14" t="s">
        <v>197</v>
      </c>
      <c r="BM87" s="166" t="s">
        <v>698</v>
      </c>
    </row>
    <row r="88" spans="1:65" s="2" customFormat="1" ht="24" customHeight="1">
      <c r="A88" s="31"/>
      <c r="B88" s="32"/>
      <c r="C88" s="154" t="s">
        <v>169</v>
      </c>
      <c r="D88" s="154" t="s">
        <v>135</v>
      </c>
      <c r="E88" s="155" t="s">
        <v>585</v>
      </c>
      <c r="F88" s="156" t="s">
        <v>586</v>
      </c>
      <c r="G88" s="157" t="s">
        <v>188</v>
      </c>
      <c r="H88" s="158">
        <v>10</v>
      </c>
      <c r="I88" s="159"/>
      <c r="J88" s="160">
        <f t="shared" si="0"/>
        <v>0</v>
      </c>
      <c r="K88" s="156" t="s">
        <v>139</v>
      </c>
      <c r="L88" s="161"/>
      <c r="M88" s="162" t="s">
        <v>19</v>
      </c>
      <c r="N88" s="163" t="s">
        <v>42</v>
      </c>
      <c r="O88" s="61"/>
      <c r="P88" s="164">
        <f t="shared" si="1"/>
        <v>0</v>
      </c>
      <c r="Q88" s="164">
        <v>0</v>
      </c>
      <c r="R88" s="164">
        <f t="shared" si="2"/>
        <v>0</v>
      </c>
      <c r="S88" s="164">
        <v>0</v>
      </c>
      <c r="T88" s="165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66" t="s">
        <v>197</v>
      </c>
      <c r="AT88" s="166" t="s">
        <v>135</v>
      </c>
      <c r="AU88" s="166" t="s">
        <v>71</v>
      </c>
      <c r="AY88" s="14" t="s">
        <v>141</v>
      </c>
      <c r="BE88" s="167">
        <f t="shared" si="4"/>
        <v>0</v>
      </c>
      <c r="BF88" s="167">
        <f t="shared" si="5"/>
        <v>0</v>
      </c>
      <c r="BG88" s="167">
        <f t="shared" si="6"/>
        <v>0</v>
      </c>
      <c r="BH88" s="167">
        <f t="shared" si="7"/>
        <v>0</v>
      </c>
      <c r="BI88" s="167">
        <f t="shared" si="8"/>
        <v>0</v>
      </c>
      <c r="BJ88" s="14" t="s">
        <v>79</v>
      </c>
      <c r="BK88" s="167">
        <f t="shared" si="9"/>
        <v>0</v>
      </c>
      <c r="BL88" s="14" t="s">
        <v>197</v>
      </c>
      <c r="BM88" s="166" t="s">
        <v>699</v>
      </c>
    </row>
    <row r="89" spans="1:65" s="2" customFormat="1" ht="36" customHeight="1">
      <c r="A89" s="31"/>
      <c r="B89" s="32"/>
      <c r="C89" s="168" t="s">
        <v>173</v>
      </c>
      <c r="D89" s="168" t="s">
        <v>191</v>
      </c>
      <c r="E89" s="169" t="s">
        <v>588</v>
      </c>
      <c r="F89" s="170" t="s">
        <v>589</v>
      </c>
      <c r="G89" s="171" t="s">
        <v>138</v>
      </c>
      <c r="H89" s="172">
        <v>1</v>
      </c>
      <c r="I89" s="173"/>
      <c r="J89" s="174">
        <f t="shared" si="0"/>
        <v>0</v>
      </c>
      <c r="K89" s="170" t="s">
        <v>139</v>
      </c>
      <c r="L89" s="36"/>
      <c r="M89" s="175" t="s">
        <v>19</v>
      </c>
      <c r="N89" s="176" t="s">
        <v>42</v>
      </c>
      <c r="O89" s="61"/>
      <c r="P89" s="164">
        <f t="shared" si="1"/>
        <v>0</v>
      </c>
      <c r="Q89" s="164">
        <v>0</v>
      </c>
      <c r="R89" s="164">
        <f t="shared" si="2"/>
        <v>0</v>
      </c>
      <c r="S89" s="164">
        <v>0</v>
      </c>
      <c r="T89" s="165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66" t="s">
        <v>202</v>
      </c>
      <c r="AT89" s="166" t="s">
        <v>191</v>
      </c>
      <c r="AU89" s="166" t="s">
        <v>71</v>
      </c>
      <c r="AY89" s="14" t="s">
        <v>141</v>
      </c>
      <c r="BE89" s="167">
        <f t="shared" si="4"/>
        <v>0</v>
      </c>
      <c r="BF89" s="167">
        <f t="shared" si="5"/>
        <v>0</v>
      </c>
      <c r="BG89" s="167">
        <f t="shared" si="6"/>
        <v>0</v>
      </c>
      <c r="BH89" s="167">
        <f t="shared" si="7"/>
        <v>0</v>
      </c>
      <c r="BI89" s="167">
        <f t="shared" si="8"/>
        <v>0</v>
      </c>
      <c r="BJ89" s="14" t="s">
        <v>79</v>
      </c>
      <c r="BK89" s="167">
        <f t="shared" si="9"/>
        <v>0</v>
      </c>
      <c r="BL89" s="14" t="s">
        <v>202</v>
      </c>
      <c r="BM89" s="166" t="s">
        <v>700</v>
      </c>
    </row>
    <row r="90" spans="1:65" s="2" customFormat="1" ht="24" customHeight="1">
      <c r="A90" s="31"/>
      <c r="B90" s="32"/>
      <c r="C90" s="154" t="s">
        <v>177</v>
      </c>
      <c r="D90" s="154" t="s">
        <v>135</v>
      </c>
      <c r="E90" s="155" t="s">
        <v>591</v>
      </c>
      <c r="F90" s="156" t="s">
        <v>592</v>
      </c>
      <c r="G90" s="157" t="s">
        <v>138</v>
      </c>
      <c r="H90" s="158">
        <v>1</v>
      </c>
      <c r="I90" s="159"/>
      <c r="J90" s="160">
        <f t="shared" si="0"/>
        <v>0</v>
      </c>
      <c r="K90" s="156" t="s">
        <v>139</v>
      </c>
      <c r="L90" s="161"/>
      <c r="M90" s="162" t="s">
        <v>19</v>
      </c>
      <c r="N90" s="163" t="s">
        <v>42</v>
      </c>
      <c r="O90" s="61"/>
      <c r="P90" s="164">
        <f t="shared" si="1"/>
        <v>0</v>
      </c>
      <c r="Q90" s="164">
        <v>0</v>
      </c>
      <c r="R90" s="164">
        <f t="shared" si="2"/>
        <v>0</v>
      </c>
      <c r="S90" s="164">
        <v>0</v>
      </c>
      <c r="T90" s="165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66" t="s">
        <v>197</v>
      </c>
      <c r="AT90" s="166" t="s">
        <v>135</v>
      </c>
      <c r="AU90" s="166" t="s">
        <v>71</v>
      </c>
      <c r="AY90" s="14" t="s">
        <v>141</v>
      </c>
      <c r="BE90" s="167">
        <f t="shared" si="4"/>
        <v>0</v>
      </c>
      <c r="BF90" s="167">
        <f t="shared" si="5"/>
        <v>0</v>
      </c>
      <c r="BG90" s="167">
        <f t="shared" si="6"/>
        <v>0</v>
      </c>
      <c r="BH90" s="167">
        <f t="shared" si="7"/>
        <v>0</v>
      </c>
      <c r="BI90" s="167">
        <f t="shared" si="8"/>
        <v>0</v>
      </c>
      <c r="BJ90" s="14" t="s">
        <v>79</v>
      </c>
      <c r="BK90" s="167">
        <f t="shared" si="9"/>
        <v>0</v>
      </c>
      <c r="BL90" s="14" t="s">
        <v>197</v>
      </c>
      <c r="BM90" s="166" t="s">
        <v>701</v>
      </c>
    </row>
    <row r="91" spans="1:65" s="2" customFormat="1" ht="24" customHeight="1">
      <c r="A91" s="31"/>
      <c r="B91" s="32"/>
      <c r="C91" s="154" t="s">
        <v>181</v>
      </c>
      <c r="D91" s="154" t="s">
        <v>135</v>
      </c>
      <c r="E91" s="155" t="s">
        <v>594</v>
      </c>
      <c r="F91" s="156" t="s">
        <v>595</v>
      </c>
      <c r="G91" s="157" t="s">
        <v>138</v>
      </c>
      <c r="H91" s="158">
        <v>1</v>
      </c>
      <c r="I91" s="159"/>
      <c r="J91" s="160">
        <f t="shared" si="0"/>
        <v>0</v>
      </c>
      <c r="K91" s="156" t="s">
        <v>139</v>
      </c>
      <c r="L91" s="161"/>
      <c r="M91" s="162" t="s">
        <v>19</v>
      </c>
      <c r="N91" s="163" t="s">
        <v>42</v>
      </c>
      <c r="O91" s="61"/>
      <c r="P91" s="164">
        <f t="shared" si="1"/>
        <v>0</v>
      </c>
      <c r="Q91" s="164">
        <v>0</v>
      </c>
      <c r="R91" s="164">
        <f t="shared" si="2"/>
        <v>0</v>
      </c>
      <c r="S91" s="164">
        <v>0</v>
      </c>
      <c r="T91" s="165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66" t="s">
        <v>197</v>
      </c>
      <c r="AT91" s="166" t="s">
        <v>135</v>
      </c>
      <c r="AU91" s="166" t="s">
        <v>71</v>
      </c>
      <c r="AY91" s="14" t="s">
        <v>141</v>
      </c>
      <c r="BE91" s="167">
        <f t="shared" si="4"/>
        <v>0</v>
      </c>
      <c r="BF91" s="167">
        <f t="shared" si="5"/>
        <v>0</v>
      </c>
      <c r="BG91" s="167">
        <f t="shared" si="6"/>
        <v>0</v>
      </c>
      <c r="BH91" s="167">
        <f t="shared" si="7"/>
        <v>0</v>
      </c>
      <c r="BI91" s="167">
        <f t="shared" si="8"/>
        <v>0</v>
      </c>
      <c r="BJ91" s="14" t="s">
        <v>79</v>
      </c>
      <c r="BK91" s="167">
        <f t="shared" si="9"/>
        <v>0</v>
      </c>
      <c r="BL91" s="14" t="s">
        <v>197</v>
      </c>
      <c r="BM91" s="166" t="s">
        <v>702</v>
      </c>
    </row>
    <row r="92" spans="1:65" s="2" customFormat="1" ht="24" customHeight="1">
      <c r="A92" s="31"/>
      <c r="B92" s="32"/>
      <c r="C92" s="154" t="s">
        <v>185</v>
      </c>
      <c r="D92" s="154" t="s">
        <v>135</v>
      </c>
      <c r="E92" s="155" t="s">
        <v>597</v>
      </c>
      <c r="F92" s="156" t="s">
        <v>598</v>
      </c>
      <c r="G92" s="157" t="s">
        <v>138</v>
      </c>
      <c r="H92" s="158">
        <v>1</v>
      </c>
      <c r="I92" s="159"/>
      <c r="J92" s="160">
        <f t="shared" si="0"/>
        <v>0</v>
      </c>
      <c r="K92" s="156" t="s">
        <v>139</v>
      </c>
      <c r="L92" s="161"/>
      <c r="M92" s="162" t="s">
        <v>19</v>
      </c>
      <c r="N92" s="163" t="s">
        <v>42</v>
      </c>
      <c r="O92" s="61"/>
      <c r="P92" s="164">
        <f t="shared" si="1"/>
        <v>0</v>
      </c>
      <c r="Q92" s="164">
        <v>0</v>
      </c>
      <c r="R92" s="164">
        <f t="shared" si="2"/>
        <v>0</v>
      </c>
      <c r="S92" s="164">
        <v>0</v>
      </c>
      <c r="T92" s="165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66" t="s">
        <v>197</v>
      </c>
      <c r="AT92" s="166" t="s">
        <v>135</v>
      </c>
      <c r="AU92" s="166" t="s">
        <v>71</v>
      </c>
      <c r="AY92" s="14" t="s">
        <v>141</v>
      </c>
      <c r="BE92" s="167">
        <f t="shared" si="4"/>
        <v>0</v>
      </c>
      <c r="BF92" s="167">
        <f t="shared" si="5"/>
        <v>0</v>
      </c>
      <c r="BG92" s="167">
        <f t="shared" si="6"/>
        <v>0</v>
      </c>
      <c r="BH92" s="167">
        <f t="shared" si="7"/>
        <v>0</v>
      </c>
      <c r="BI92" s="167">
        <f t="shared" si="8"/>
        <v>0</v>
      </c>
      <c r="BJ92" s="14" t="s">
        <v>79</v>
      </c>
      <c r="BK92" s="167">
        <f t="shared" si="9"/>
        <v>0</v>
      </c>
      <c r="BL92" s="14" t="s">
        <v>197</v>
      </c>
      <c r="BM92" s="166" t="s">
        <v>703</v>
      </c>
    </row>
    <row r="93" spans="1:65" s="2" customFormat="1" ht="24" customHeight="1">
      <c r="A93" s="31"/>
      <c r="B93" s="32"/>
      <c r="C93" s="154" t="s">
        <v>190</v>
      </c>
      <c r="D93" s="154" t="s">
        <v>135</v>
      </c>
      <c r="E93" s="155" t="s">
        <v>600</v>
      </c>
      <c r="F93" s="156" t="s">
        <v>601</v>
      </c>
      <c r="G93" s="157" t="s">
        <v>138</v>
      </c>
      <c r="H93" s="158">
        <v>1</v>
      </c>
      <c r="I93" s="159"/>
      <c r="J93" s="160">
        <f t="shared" si="0"/>
        <v>0</v>
      </c>
      <c r="K93" s="156" t="s">
        <v>139</v>
      </c>
      <c r="L93" s="161"/>
      <c r="M93" s="162" t="s">
        <v>19</v>
      </c>
      <c r="N93" s="163" t="s">
        <v>42</v>
      </c>
      <c r="O93" s="61"/>
      <c r="P93" s="164">
        <f t="shared" si="1"/>
        <v>0</v>
      </c>
      <c r="Q93" s="164">
        <v>0</v>
      </c>
      <c r="R93" s="164">
        <f t="shared" si="2"/>
        <v>0</v>
      </c>
      <c r="S93" s="164">
        <v>0</v>
      </c>
      <c r="T93" s="165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66" t="s">
        <v>197</v>
      </c>
      <c r="AT93" s="166" t="s">
        <v>135</v>
      </c>
      <c r="AU93" s="166" t="s">
        <v>71</v>
      </c>
      <c r="AY93" s="14" t="s">
        <v>141</v>
      </c>
      <c r="BE93" s="167">
        <f t="shared" si="4"/>
        <v>0</v>
      </c>
      <c r="BF93" s="167">
        <f t="shared" si="5"/>
        <v>0</v>
      </c>
      <c r="BG93" s="167">
        <f t="shared" si="6"/>
        <v>0</v>
      </c>
      <c r="BH93" s="167">
        <f t="shared" si="7"/>
        <v>0</v>
      </c>
      <c r="BI93" s="167">
        <f t="shared" si="8"/>
        <v>0</v>
      </c>
      <c r="BJ93" s="14" t="s">
        <v>79</v>
      </c>
      <c r="BK93" s="167">
        <f t="shared" si="9"/>
        <v>0</v>
      </c>
      <c r="BL93" s="14" t="s">
        <v>197</v>
      </c>
      <c r="BM93" s="166" t="s">
        <v>704</v>
      </c>
    </row>
    <row r="94" spans="1:65" s="2" customFormat="1" ht="24" customHeight="1">
      <c r="A94" s="31"/>
      <c r="B94" s="32"/>
      <c r="C94" s="168" t="s">
        <v>8</v>
      </c>
      <c r="D94" s="168" t="s">
        <v>191</v>
      </c>
      <c r="E94" s="169" t="s">
        <v>603</v>
      </c>
      <c r="F94" s="170" t="s">
        <v>604</v>
      </c>
      <c r="G94" s="171" t="s">
        <v>138</v>
      </c>
      <c r="H94" s="172">
        <v>1</v>
      </c>
      <c r="I94" s="173"/>
      <c r="J94" s="174">
        <f t="shared" si="0"/>
        <v>0</v>
      </c>
      <c r="K94" s="170" t="s">
        <v>139</v>
      </c>
      <c r="L94" s="36"/>
      <c r="M94" s="175" t="s">
        <v>19</v>
      </c>
      <c r="N94" s="176" t="s">
        <v>42</v>
      </c>
      <c r="O94" s="61"/>
      <c r="P94" s="164">
        <f t="shared" si="1"/>
        <v>0</v>
      </c>
      <c r="Q94" s="164">
        <v>0</v>
      </c>
      <c r="R94" s="164">
        <f t="shared" si="2"/>
        <v>0</v>
      </c>
      <c r="S94" s="164">
        <v>0</v>
      </c>
      <c r="T94" s="165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66" t="s">
        <v>202</v>
      </c>
      <c r="AT94" s="166" t="s">
        <v>191</v>
      </c>
      <c r="AU94" s="166" t="s">
        <v>71</v>
      </c>
      <c r="AY94" s="14" t="s">
        <v>141</v>
      </c>
      <c r="BE94" s="167">
        <f t="shared" si="4"/>
        <v>0</v>
      </c>
      <c r="BF94" s="167">
        <f t="shared" si="5"/>
        <v>0</v>
      </c>
      <c r="BG94" s="167">
        <f t="shared" si="6"/>
        <v>0</v>
      </c>
      <c r="BH94" s="167">
        <f t="shared" si="7"/>
        <v>0</v>
      </c>
      <c r="BI94" s="167">
        <f t="shared" si="8"/>
        <v>0</v>
      </c>
      <c r="BJ94" s="14" t="s">
        <v>79</v>
      </c>
      <c r="BK94" s="167">
        <f t="shared" si="9"/>
        <v>0</v>
      </c>
      <c r="BL94" s="14" t="s">
        <v>202</v>
      </c>
      <c r="BM94" s="166" t="s">
        <v>705</v>
      </c>
    </row>
    <row r="95" spans="1:65" s="2" customFormat="1" ht="24" customHeight="1">
      <c r="A95" s="31"/>
      <c r="B95" s="32"/>
      <c r="C95" s="168" t="s">
        <v>199</v>
      </c>
      <c r="D95" s="168" t="s">
        <v>191</v>
      </c>
      <c r="E95" s="169" t="s">
        <v>606</v>
      </c>
      <c r="F95" s="170" t="s">
        <v>607</v>
      </c>
      <c r="G95" s="171" t="s">
        <v>138</v>
      </c>
      <c r="H95" s="172">
        <v>9</v>
      </c>
      <c r="I95" s="173"/>
      <c r="J95" s="174">
        <f t="shared" si="0"/>
        <v>0</v>
      </c>
      <c r="K95" s="170" t="s">
        <v>139</v>
      </c>
      <c r="L95" s="36"/>
      <c r="M95" s="175" t="s">
        <v>19</v>
      </c>
      <c r="N95" s="176" t="s">
        <v>42</v>
      </c>
      <c r="O95" s="61"/>
      <c r="P95" s="164">
        <f t="shared" si="1"/>
        <v>0</v>
      </c>
      <c r="Q95" s="164">
        <v>0</v>
      </c>
      <c r="R95" s="164">
        <f t="shared" si="2"/>
        <v>0</v>
      </c>
      <c r="S95" s="164">
        <v>0</v>
      </c>
      <c r="T95" s="165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66" t="s">
        <v>202</v>
      </c>
      <c r="AT95" s="166" t="s">
        <v>191</v>
      </c>
      <c r="AU95" s="166" t="s">
        <v>71</v>
      </c>
      <c r="AY95" s="14" t="s">
        <v>141</v>
      </c>
      <c r="BE95" s="167">
        <f t="shared" si="4"/>
        <v>0</v>
      </c>
      <c r="BF95" s="167">
        <f t="shared" si="5"/>
        <v>0</v>
      </c>
      <c r="BG95" s="167">
        <f t="shared" si="6"/>
        <v>0</v>
      </c>
      <c r="BH95" s="167">
        <f t="shared" si="7"/>
        <v>0</v>
      </c>
      <c r="BI95" s="167">
        <f t="shared" si="8"/>
        <v>0</v>
      </c>
      <c r="BJ95" s="14" t="s">
        <v>79</v>
      </c>
      <c r="BK95" s="167">
        <f t="shared" si="9"/>
        <v>0</v>
      </c>
      <c r="BL95" s="14" t="s">
        <v>202</v>
      </c>
      <c r="BM95" s="166" t="s">
        <v>706</v>
      </c>
    </row>
    <row r="96" spans="1:65" s="2" customFormat="1" ht="24" customHeight="1">
      <c r="A96" s="31"/>
      <c r="B96" s="32"/>
      <c r="C96" s="154" t="s">
        <v>204</v>
      </c>
      <c r="D96" s="154" t="s">
        <v>135</v>
      </c>
      <c r="E96" s="155" t="s">
        <v>609</v>
      </c>
      <c r="F96" s="156" t="s">
        <v>610</v>
      </c>
      <c r="G96" s="157" t="s">
        <v>138</v>
      </c>
      <c r="H96" s="158">
        <v>6</v>
      </c>
      <c r="I96" s="159"/>
      <c r="J96" s="160">
        <f t="shared" si="0"/>
        <v>0</v>
      </c>
      <c r="K96" s="156" t="s">
        <v>139</v>
      </c>
      <c r="L96" s="161"/>
      <c r="M96" s="162" t="s">
        <v>19</v>
      </c>
      <c r="N96" s="163" t="s">
        <v>42</v>
      </c>
      <c r="O96" s="61"/>
      <c r="P96" s="164">
        <f t="shared" si="1"/>
        <v>0</v>
      </c>
      <c r="Q96" s="164">
        <v>0</v>
      </c>
      <c r="R96" s="164">
        <f t="shared" si="2"/>
        <v>0</v>
      </c>
      <c r="S96" s="164">
        <v>0</v>
      </c>
      <c r="T96" s="165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66" t="s">
        <v>197</v>
      </c>
      <c r="AT96" s="166" t="s">
        <v>135</v>
      </c>
      <c r="AU96" s="166" t="s">
        <v>71</v>
      </c>
      <c r="AY96" s="14" t="s">
        <v>141</v>
      </c>
      <c r="BE96" s="167">
        <f t="shared" si="4"/>
        <v>0</v>
      </c>
      <c r="BF96" s="167">
        <f t="shared" si="5"/>
        <v>0</v>
      </c>
      <c r="BG96" s="167">
        <f t="shared" si="6"/>
        <v>0</v>
      </c>
      <c r="BH96" s="167">
        <f t="shared" si="7"/>
        <v>0</v>
      </c>
      <c r="BI96" s="167">
        <f t="shared" si="8"/>
        <v>0</v>
      </c>
      <c r="BJ96" s="14" t="s">
        <v>79</v>
      </c>
      <c r="BK96" s="167">
        <f t="shared" si="9"/>
        <v>0</v>
      </c>
      <c r="BL96" s="14" t="s">
        <v>197</v>
      </c>
      <c r="BM96" s="166" t="s">
        <v>707</v>
      </c>
    </row>
    <row r="97" spans="1:65" s="2" customFormat="1" ht="24" customHeight="1">
      <c r="A97" s="31"/>
      <c r="B97" s="32"/>
      <c r="C97" s="154" t="s">
        <v>209</v>
      </c>
      <c r="D97" s="154" t="s">
        <v>135</v>
      </c>
      <c r="E97" s="155" t="s">
        <v>612</v>
      </c>
      <c r="F97" s="156" t="s">
        <v>613</v>
      </c>
      <c r="G97" s="157" t="s">
        <v>138</v>
      </c>
      <c r="H97" s="158">
        <v>6</v>
      </c>
      <c r="I97" s="159"/>
      <c r="J97" s="160">
        <f t="shared" si="0"/>
        <v>0</v>
      </c>
      <c r="K97" s="156" t="s">
        <v>139</v>
      </c>
      <c r="L97" s="161"/>
      <c r="M97" s="162" t="s">
        <v>19</v>
      </c>
      <c r="N97" s="163" t="s">
        <v>42</v>
      </c>
      <c r="O97" s="61"/>
      <c r="P97" s="164">
        <f t="shared" si="1"/>
        <v>0</v>
      </c>
      <c r="Q97" s="164">
        <v>0</v>
      </c>
      <c r="R97" s="164">
        <f t="shared" si="2"/>
        <v>0</v>
      </c>
      <c r="S97" s="164">
        <v>0</v>
      </c>
      <c r="T97" s="165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66" t="s">
        <v>197</v>
      </c>
      <c r="AT97" s="166" t="s">
        <v>135</v>
      </c>
      <c r="AU97" s="166" t="s">
        <v>71</v>
      </c>
      <c r="AY97" s="14" t="s">
        <v>141</v>
      </c>
      <c r="BE97" s="167">
        <f t="shared" si="4"/>
        <v>0</v>
      </c>
      <c r="BF97" s="167">
        <f t="shared" si="5"/>
        <v>0</v>
      </c>
      <c r="BG97" s="167">
        <f t="shared" si="6"/>
        <v>0</v>
      </c>
      <c r="BH97" s="167">
        <f t="shared" si="7"/>
        <v>0</v>
      </c>
      <c r="BI97" s="167">
        <f t="shared" si="8"/>
        <v>0</v>
      </c>
      <c r="BJ97" s="14" t="s">
        <v>79</v>
      </c>
      <c r="BK97" s="167">
        <f t="shared" si="9"/>
        <v>0</v>
      </c>
      <c r="BL97" s="14" t="s">
        <v>197</v>
      </c>
      <c r="BM97" s="166" t="s">
        <v>708</v>
      </c>
    </row>
    <row r="98" spans="1:65" s="2" customFormat="1" ht="24" customHeight="1">
      <c r="A98" s="31"/>
      <c r="B98" s="32"/>
      <c r="C98" s="154" t="s">
        <v>213</v>
      </c>
      <c r="D98" s="154" t="s">
        <v>135</v>
      </c>
      <c r="E98" s="155" t="s">
        <v>615</v>
      </c>
      <c r="F98" s="156" t="s">
        <v>616</v>
      </c>
      <c r="G98" s="157" t="s">
        <v>138</v>
      </c>
      <c r="H98" s="158">
        <v>3</v>
      </c>
      <c r="I98" s="159"/>
      <c r="J98" s="160">
        <f t="shared" si="0"/>
        <v>0</v>
      </c>
      <c r="K98" s="156" t="s">
        <v>139</v>
      </c>
      <c r="L98" s="161"/>
      <c r="M98" s="162" t="s">
        <v>19</v>
      </c>
      <c r="N98" s="163" t="s">
        <v>42</v>
      </c>
      <c r="O98" s="61"/>
      <c r="P98" s="164">
        <f t="shared" si="1"/>
        <v>0</v>
      </c>
      <c r="Q98" s="164">
        <v>0</v>
      </c>
      <c r="R98" s="164">
        <f t="shared" si="2"/>
        <v>0</v>
      </c>
      <c r="S98" s="164">
        <v>0</v>
      </c>
      <c r="T98" s="165">
        <f t="shared" si="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66" t="s">
        <v>197</v>
      </c>
      <c r="AT98" s="166" t="s">
        <v>135</v>
      </c>
      <c r="AU98" s="166" t="s">
        <v>71</v>
      </c>
      <c r="AY98" s="14" t="s">
        <v>141</v>
      </c>
      <c r="BE98" s="167">
        <f t="shared" si="4"/>
        <v>0</v>
      </c>
      <c r="BF98" s="167">
        <f t="shared" si="5"/>
        <v>0</v>
      </c>
      <c r="BG98" s="167">
        <f t="shared" si="6"/>
        <v>0</v>
      </c>
      <c r="BH98" s="167">
        <f t="shared" si="7"/>
        <v>0</v>
      </c>
      <c r="BI98" s="167">
        <f t="shared" si="8"/>
        <v>0</v>
      </c>
      <c r="BJ98" s="14" t="s">
        <v>79</v>
      </c>
      <c r="BK98" s="167">
        <f t="shared" si="9"/>
        <v>0</v>
      </c>
      <c r="BL98" s="14" t="s">
        <v>197</v>
      </c>
      <c r="BM98" s="166" t="s">
        <v>709</v>
      </c>
    </row>
    <row r="99" spans="1:65" s="2" customFormat="1" ht="24" customHeight="1">
      <c r="A99" s="31"/>
      <c r="B99" s="32"/>
      <c r="C99" s="154" t="s">
        <v>217</v>
      </c>
      <c r="D99" s="154" t="s">
        <v>135</v>
      </c>
      <c r="E99" s="155" t="s">
        <v>618</v>
      </c>
      <c r="F99" s="156" t="s">
        <v>619</v>
      </c>
      <c r="G99" s="157" t="s">
        <v>138</v>
      </c>
      <c r="H99" s="158">
        <v>3</v>
      </c>
      <c r="I99" s="159"/>
      <c r="J99" s="160">
        <f t="shared" si="0"/>
        <v>0</v>
      </c>
      <c r="K99" s="156" t="s">
        <v>139</v>
      </c>
      <c r="L99" s="161"/>
      <c r="M99" s="162" t="s">
        <v>19</v>
      </c>
      <c r="N99" s="163" t="s">
        <v>42</v>
      </c>
      <c r="O99" s="61"/>
      <c r="P99" s="164">
        <f t="shared" si="1"/>
        <v>0</v>
      </c>
      <c r="Q99" s="164">
        <v>0</v>
      </c>
      <c r="R99" s="164">
        <f t="shared" si="2"/>
        <v>0</v>
      </c>
      <c r="S99" s="164">
        <v>0</v>
      </c>
      <c r="T99" s="165">
        <f t="shared" si="3"/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66" t="s">
        <v>197</v>
      </c>
      <c r="AT99" s="166" t="s">
        <v>135</v>
      </c>
      <c r="AU99" s="166" t="s">
        <v>71</v>
      </c>
      <c r="AY99" s="14" t="s">
        <v>141</v>
      </c>
      <c r="BE99" s="167">
        <f t="shared" si="4"/>
        <v>0</v>
      </c>
      <c r="BF99" s="167">
        <f t="shared" si="5"/>
        <v>0</v>
      </c>
      <c r="BG99" s="167">
        <f t="shared" si="6"/>
        <v>0</v>
      </c>
      <c r="BH99" s="167">
        <f t="shared" si="7"/>
        <v>0</v>
      </c>
      <c r="BI99" s="167">
        <f t="shared" si="8"/>
        <v>0</v>
      </c>
      <c r="BJ99" s="14" t="s">
        <v>79</v>
      </c>
      <c r="BK99" s="167">
        <f t="shared" si="9"/>
        <v>0</v>
      </c>
      <c r="BL99" s="14" t="s">
        <v>197</v>
      </c>
      <c r="BM99" s="166" t="s">
        <v>710</v>
      </c>
    </row>
    <row r="100" spans="1:65" s="2" customFormat="1" ht="24" customHeight="1">
      <c r="A100" s="31"/>
      <c r="B100" s="32"/>
      <c r="C100" s="168" t="s">
        <v>7</v>
      </c>
      <c r="D100" s="168" t="s">
        <v>191</v>
      </c>
      <c r="E100" s="169" t="s">
        <v>621</v>
      </c>
      <c r="F100" s="170" t="s">
        <v>622</v>
      </c>
      <c r="G100" s="171" t="s">
        <v>138</v>
      </c>
      <c r="H100" s="172">
        <v>6</v>
      </c>
      <c r="I100" s="173"/>
      <c r="J100" s="174">
        <f t="shared" si="0"/>
        <v>0</v>
      </c>
      <c r="K100" s="170" t="s">
        <v>139</v>
      </c>
      <c r="L100" s="36"/>
      <c r="M100" s="175" t="s">
        <v>19</v>
      </c>
      <c r="N100" s="176" t="s">
        <v>42</v>
      </c>
      <c r="O100" s="61"/>
      <c r="P100" s="164">
        <f t="shared" si="1"/>
        <v>0</v>
      </c>
      <c r="Q100" s="164">
        <v>0</v>
      </c>
      <c r="R100" s="164">
        <f t="shared" si="2"/>
        <v>0</v>
      </c>
      <c r="S100" s="164">
        <v>0</v>
      </c>
      <c r="T100" s="165">
        <f t="shared" si="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66" t="s">
        <v>202</v>
      </c>
      <c r="AT100" s="166" t="s">
        <v>191</v>
      </c>
      <c r="AU100" s="166" t="s">
        <v>71</v>
      </c>
      <c r="AY100" s="14" t="s">
        <v>141</v>
      </c>
      <c r="BE100" s="167">
        <f t="shared" si="4"/>
        <v>0</v>
      </c>
      <c r="BF100" s="167">
        <f t="shared" si="5"/>
        <v>0</v>
      </c>
      <c r="BG100" s="167">
        <f t="shared" si="6"/>
        <v>0</v>
      </c>
      <c r="BH100" s="167">
        <f t="shared" si="7"/>
        <v>0</v>
      </c>
      <c r="BI100" s="167">
        <f t="shared" si="8"/>
        <v>0</v>
      </c>
      <c r="BJ100" s="14" t="s">
        <v>79</v>
      </c>
      <c r="BK100" s="167">
        <f t="shared" si="9"/>
        <v>0</v>
      </c>
      <c r="BL100" s="14" t="s">
        <v>202</v>
      </c>
      <c r="BM100" s="166" t="s">
        <v>711</v>
      </c>
    </row>
    <row r="101" spans="1:65" s="2" customFormat="1" ht="24" customHeight="1">
      <c r="A101" s="31"/>
      <c r="B101" s="32"/>
      <c r="C101" s="154" t="s">
        <v>224</v>
      </c>
      <c r="D101" s="154" t="s">
        <v>135</v>
      </c>
      <c r="E101" s="155" t="s">
        <v>624</v>
      </c>
      <c r="F101" s="156" t="s">
        <v>625</v>
      </c>
      <c r="G101" s="157" t="s">
        <v>138</v>
      </c>
      <c r="H101" s="158">
        <v>6</v>
      </c>
      <c r="I101" s="159"/>
      <c r="J101" s="160">
        <f t="shared" si="0"/>
        <v>0</v>
      </c>
      <c r="K101" s="156" t="s">
        <v>139</v>
      </c>
      <c r="L101" s="161"/>
      <c r="M101" s="162" t="s">
        <v>19</v>
      </c>
      <c r="N101" s="163" t="s">
        <v>42</v>
      </c>
      <c r="O101" s="61"/>
      <c r="P101" s="164">
        <f t="shared" si="1"/>
        <v>0</v>
      </c>
      <c r="Q101" s="164">
        <v>0</v>
      </c>
      <c r="R101" s="164">
        <f t="shared" si="2"/>
        <v>0</v>
      </c>
      <c r="S101" s="164">
        <v>0</v>
      </c>
      <c r="T101" s="165">
        <f t="shared" si="3"/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66" t="s">
        <v>197</v>
      </c>
      <c r="AT101" s="166" t="s">
        <v>135</v>
      </c>
      <c r="AU101" s="166" t="s">
        <v>71</v>
      </c>
      <c r="AY101" s="14" t="s">
        <v>141</v>
      </c>
      <c r="BE101" s="167">
        <f t="shared" si="4"/>
        <v>0</v>
      </c>
      <c r="BF101" s="167">
        <f t="shared" si="5"/>
        <v>0</v>
      </c>
      <c r="BG101" s="167">
        <f t="shared" si="6"/>
        <v>0</v>
      </c>
      <c r="BH101" s="167">
        <f t="shared" si="7"/>
        <v>0</v>
      </c>
      <c r="BI101" s="167">
        <f t="shared" si="8"/>
        <v>0</v>
      </c>
      <c r="BJ101" s="14" t="s">
        <v>79</v>
      </c>
      <c r="BK101" s="167">
        <f t="shared" si="9"/>
        <v>0</v>
      </c>
      <c r="BL101" s="14" t="s">
        <v>197</v>
      </c>
      <c r="BM101" s="166" t="s">
        <v>712</v>
      </c>
    </row>
    <row r="102" spans="1:65" s="2" customFormat="1" ht="24" customHeight="1">
      <c r="A102" s="31"/>
      <c r="B102" s="32"/>
      <c r="C102" s="168" t="s">
        <v>228</v>
      </c>
      <c r="D102" s="168" t="s">
        <v>191</v>
      </c>
      <c r="E102" s="169" t="s">
        <v>627</v>
      </c>
      <c r="F102" s="170" t="s">
        <v>628</v>
      </c>
      <c r="G102" s="171" t="s">
        <v>138</v>
      </c>
      <c r="H102" s="172">
        <v>80</v>
      </c>
      <c r="I102" s="173"/>
      <c r="J102" s="174">
        <f t="shared" si="0"/>
        <v>0</v>
      </c>
      <c r="K102" s="170" t="s">
        <v>139</v>
      </c>
      <c r="L102" s="36"/>
      <c r="M102" s="175" t="s">
        <v>19</v>
      </c>
      <c r="N102" s="176" t="s">
        <v>42</v>
      </c>
      <c r="O102" s="61"/>
      <c r="P102" s="164">
        <f t="shared" si="1"/>
        <v>0</v>
      </c>
      <c r="Q102" s="164">
        <v>0</v>
      </c>
      <c r="R102" s="164">
        <f t="shared" si="2"/>
        <v>0</v>
      </c>
      <c r="S102" s="164">
        <v>0</v>
      </c>
      <c r="T102" s="165">
        <f t="shared" si="3"/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66" t="s">
        <v>202</v>
      </c>
      <c r="AT102" s="166" t="s">
        <v>191</v>
      </c>
      <c r="AU102" s="166" t="s">
        <v>71</v>
      </c>
      <c r="AY102" s="14" t="s">
        <v>141</v>
      </c>
      <c r="BE102" s="167">
        <f t="shared" si="4"/>
        <v>0</v>
      </c>
      <c r="BF102" s="167">
        <f t="shared" si="5"/>
        <v>0</v>
      </c>
      <c r="BG102" s="167">
        <f t="shared" si="6"/>
        <v>0</v>
      </c>
      <c r="BH102" s="167">
        <f t="shared" si="7"/>
        <v>0</v>
      </c>
      <c r="BI102" s="167">
        <f t="shared" si="8"/>
        <v>0</v>
      </c>
      <c r="BJ102" s="14" t="s">
        <v>79</v>
      </c>
      <c r="BK102" s="167">
        <f t="shared" si="9"/>
        <v>0</v>
      </c>
      <c r="BL102" s="14" t="s">
        <v>202</v>
      </c>
      <c r="BM102" s="166" t="s">
        <v>713</v>
      </c>
    </row>
    <row r="103" spans="1:65" s="2" customFormat="1" ht="24" customHeight="1">
      <c r="A103" s="31"/>
      <c r="B103" s="32"/>
      <c r="C103" s="154" t="s">
        <v>232</v>
      </c>
      <c r="D103" s="154" t="s">
        <v>135</v>
      </c>
      <c r="E103" s="155" t="s">
        <v>630</v>
      </c>
      <c r="F103" s="156" t="s">
        <v>631</v>
      </c>
      <c r="G103" s="157" t="s">
        <v>138</v>
      </c>
      <c r="H103" s="158">
        <v>80</v>
      </c>
      <c r="I103" s="159"/>
      <c r="J103" s="160">
        <f t="shared" si="0"/>
        <v>0</v>
      </c>
      <c r="K103" s="156" t="s">
        <v>139</v>
      </c>
      <c r="L103" s="161"/>
      <c r="M103" s="162" t="s">
        <v>19</v>
      </c>
      <c r="N103" s="163" t="s">
        <v>42</v>
      </c>
      <c r="O103" s="61"/>
      <c r="P103" s="164">
        <f t="shared" si="1"/>
        <v>0</v>
      </c>
      <c r="Q103" s="164">
        <v>0</v>
      </c>
      <c r="R103" s="164">
        <f t="shared" si="2"/>
        <v>0</v>
      </c>
      <c r="S103" s="164">
        <v>0</v>
      </c>
      <c r="T103" s="165">
        <f t="shared" si="3"/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66" t="s">
        <v>197</v>
      </c>
      <c r="AT103" s="166" t="s">
        <v>135</v>
      </c>
      <c r="AU103" s="166" t="s">
        <v>71</v>
      </c>
      <c r="AY103" s="14" t="s">
        <v>141</v>
      </c>
      <c r="BE103" s="167">
        <f t="shared" si="4"/>
        <v>0</v>
      </c>
      <c r="BF103" s="167">
        <f t="shared" si="5"/>
        <v>0</v>
      </c>
      <c r="BG103" s="167">
        <f t="shared" si="6"/>
        <v>0</v>
      </c>
      <c r="BH103" s="167">
        <f t="shared" si="7"/>
        <v>0</v>
      </c>
      <c r="BI103" s="167">
        <f t="shared" si="8"/>
        <v>0</v>
      </c>
      <c r="BJ103" s="14" t="s">
        <v>79</v>
      </c>
      <c r="BK103" s="167">
        <f t="shared" si="9"/>
        <v>0</v>
      </c>
      <c r="BL103" s="14" t="s">
        <v>197</v>
      </c>
      <c r="BM103" s="166" t="s">
        <v>714</v>
      </c>
    </row>
    <row r="104" spans="1:65" s="2" customFormat="1" ht="24" customHeight="1">
      <c r="A104" s="31"/>
      <c r="B104" s="32"/>
      <c r="C104" s="168" t="s">
        <v>236</v>
      </c>
      <c r="D104" s="168" t="s">
        <v>191</v>
      </c>
      <c r="E104" s="169" t="s">
        <v>633</v>
      </c>
      <c r="F104" s="170" t="s">
        <v>634</v>
      </c>
      <c r="G104" s="171" t="s">
        <v>138</v>
      </c>
      <c r="H104" s="172">
        <v>1</v>
      </c>
      <c r="I104" s="173"/>
      <c r="J104" s="174">
        <f t="shared" si="0"/>
        <v>0</v>
      </c>
      <c r="K104" s="170" t="s">
        <v>139</v>
      </c>
      <c r="L104" s="36"/>
      <c r="M104" s="175" t="s">
        <v>19</v>
      </c>
      <c r="N104" s="176" t="s">
        <v>42</v>
      </c>
      <c r="O104" s="61"/>
      <c r="P104" s="164">
        <f t="shared" si="1"/>
        <v>0</v>
      </c>
      <c r="Q104" s="164">
        <v>0</v>
      </c>
      <c r="R104" s="164">
        <f t="shared" si="2"/>
        <v>0</v>
      </c>
      <c r="S104" s="164">
        <v>0</v>
      </c>
      <c r="T104" s="165">
        <f t="shared" si="3"/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66" t="s">
        <v>202</v>
      </c>
      <c r="AT104" s="166" t="s">
        <v>191</v>
      </c>
      <c r="AU104" s="166" t="s">
        <v>71</v>
      </c>
      <c r="AY104" s="14" t="s">
        <v>141</v>
      </c>
      <c r="BE104" s="167">
        <f t="shared" si="4"/>
        <v>0</v>
      </c>
      <c r="BF104" s="167">
        <f t="shared" si="5"/>
        <v>0</v>
      </c>
      <c r="BG104" s="167">
        <f t="shared" si="6"/>
        <v>0</v>
      </c>
      <c r="BH104" s="167">
        <f t="shared" si="7"/>
        <v>0</v>
      </c>
      <c r="BI104" s="167">
        <f t="shared" si="8"/>
        <v>0</v>
      </c>
      <c r="BJ104" s="14" t="s">
        <v>79</v>
      </c>
      <c r="BK104" s="167">
        <f t="shared" si="9"/>
        <v>0</v>
      </c>
      <c r="BL104" s="14" t="s">
        <v>202</v>
      </c>
      <c r="BM104" s="166" t="s">
        <v>715</v>
      </c>
    </row>
    <row r="105" spans="1:65" s="2" customFormat="1" ht="24" customHeight="1">
      <c r="A105" s="31"/>
      <c r="B105" s="32"/>
      <c r="C105" s="154" t="s">
        <v>240</v>
      </c>
      <c r="D105" s="154" t="s">
        <v>135</v>
      </c>
      <c r="E105" s="155" t="s">
        <v>636</v>
      </c>
      <c r="F105" s="156" t="s">
        <v>637</v>
      </c>
      <c r="G105" s="157" t="s">
        <v>138</v>
      </c>
      <c r="H105" s="158">
        <v>1</v>
      </c>
      <c r="I105" s="159"/>
      <c r="J105" s="160">
        <f t="shared" si="0"/>
        <v>0</v>
      </c>
      <c r="K105" s="156" t="s">
        <v>139</v>
      </c>
      <c r="L105" s="161"/>
      <c r="M105" s="162" t="s">
        <v>19</v>
      </c>
      <c r="N105" s="163" t="s">
        <v>42</v>
      </c>
      <c r="O105" s="61"/>
      <c r="P105" s="164">
        <f t="shared" si="1"/>
        <v>0</v>
      </c>
      <c r="Q105" s="164">
        <v>0</v>
      </c>
      <c r="R105" s="164">
        <f t="shared" si="2"/>
        <v>0</v>
      </c>
      <c r="S105" s="164">
        <v>0</v>
      </c>
      <c r="T105" s="165">
        <f t="shared" si="3"/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66" t="s">
        <v>197</v>
      </c>
      <c r="AT105" s="166" t="s">
        <v>135</v>
      </c>
      <c r="AU105" s="166" t="s">
        <v>71</v>
      </c>
      <c r="AY105" s="14" t="s">
        <v>141</v>
      </c>
      <c r="BE105" s="167">
        <f t="shared" si="4"/>
        <v>0</v>
      </c>
      <c r="BF105" s="167">
        <f t="shared" si="5"/>
        <v>0</v>
      </c>
      <c r="BG105" s="167">
        <f t="shared" si="6"/>
        <v>0</v>
      </c>
      <c r="BH105" s="167">
        <f t="shared" si="7"/>
        <v>0</v>
      </c>
      <c r="BI105" s="167">
        <f t="shared" si="8"/>
        <v>0</v>
      </c>
      <c r="BJ105" s="14" t="s">
        <v>79</v>
      </c>
      <c r="BK105" s="167">
        <f t="shared" si="9"/>
        <v>0</v>
      </c>
      <c r="BL105" s="14" t="s">
        <v>197</v>
      </c>
      <c r="BM105" s="166" t="s">
        <v>716</v>
      </c>
    </row>
    <row r="106" spans="1:65" s="2" customFormat="1" ht="24" customHeight="1">
      <c r="A106" s="31"/>
      <c r="B106" s="32"/>
      <c r="C106" s="168" t="s">
        <v>244</v>
      </c>
      <c r="D106" s="168" t="s">
        <v>191</v>
      </c>
      <c r="E106" s="169" t="s">
        <v>639</v>
      </c>
      <c r="F106" s="170" t="s">
        <v>640</v>
      </c>
      <c r="G106" s="171" t="s">
        <v>138</v>
      </c>
      <c r="H106" s="172">
        <v>30</v>
      </c>
      <c r="I106" s="173"/>
      <c r="J106" s="174">
        <f t="shared" si="0"/>
        <v>0</v>
      </c>
      <c r="K106" s="170" t="s">
        <v>139</v>
      </c>
      <c r="L106" s="36"/>
      <c r="M106" s="175" t="s">
        <v>19</v>
      </c>
      <c r="N106" s="176" t="s">
        <v>42</v>
      </c>
      <c r="O106" s="61"/>
      <c r="P106" s="164">
        <f t="shared" si="1"/>
        <v>0</v>
      </c>
      <c r="Q106" s="164">
        <v>0</v>
      </c>
      <c r="R106" s="164">
        <f t="shared" si="2"/>
        <v>0</v>
      </c>
      <c r="S106" s="164">
        <v>0</v>
      </c>
      <c r="T106" s="165">
        <f t="shared" si="3"/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66" t="s">
        <v>202</v>
      </c>
      <c r="AT106" s="166" t="s">
        <v>191</v>
      </c>
      <c r="AU106" s="166" t="s">
        <v>71</v>
      </c>
      <c r="AY106" s="14" t="s">
        <v>141</v>
      </c>
      <c r="BE106" s="167">
        <f t="shared" si="4"/>
        <v>0</v>
      </c>
      <c r="BF106" s="167">
        <f t="shared" si="5"/>
        <v>0</v>
      </c>
      <c r="BG106" s="167">
        <f t="shared" si="6"/>
        <v>0</v>
      </c>
      <c r="BH106" s="167">
        <f t="shared" si="7"/>
        <v>0</v>
      </c>
      <c r="BI106" s="167">
        <f t="shared" si="8"/>
        <v>0</v>
      </c>
      <c r="BJ106" s="14" t="s">
        <v>79</v>
      </c>
      <c r="BK106" s="167">
        <f t="shared" si="9"/>
        <v>0</v>
      </c>
      <c r="BL106" s="14" t="s">
        <v>202</v>
      </c>
      <c r="BM106" s="166" t="s">
        <v>717</v>
      </c>
    </row>
    <row r="107" spans="1:65" s="2" customFormat="1" ht="24" customHeight="1">
      <c r="A107" s="31"/>
      <c r="B107" s="32"/>
      <c r="C107" s="154" t="s">
        <v>248</v>
      </c>
      <c r="D107" s="154" t="s">
        <v>135</v>
      </c>
      <c r="E107" s="155" t="s">
        <v>642</v>
      </c>
      <c r="F107" s="156" t="s">
        <v>643</v>
      </c>
      <c r="G107" s="157" t="s">
        <v>138</v>
      </c>
      <c r="H107" s="158">
        <v>30</v>
      </c>
      <c r="I107" s="159"/>
      <c r="J107" s="160">
        <f t="shared" si="0"/>
        <v>0</v>
      </c>
      <c r="K107" s="156" t="s">
        <v>139</v>
      </c>
      <c r="L107" s="161"/>
      <c r="M107" s="162" t="s">
        <v>19</v>
      </c>
      <c r="N107" s="163" t="s">
        <v>42</v>
      </c>
      <c r="O107" s="61"/>
      <c r="P107" s="164">
        <f t="shared" si="1"/>
        <v>0</v>
      </c>
      <c r="Q107" s="164">
        <v>0</v>
      </c>
      <c r="R107" s="164">
        <f t="shared" si="2"/>
        <v>0</v>
      </c>
      <c r="S107" s="164">
        <v>0</v>
      </c>
      <c r="T107" s="165">
        <f t="shared" si="3"/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66" t="s">
        <v>197</v>
      </c>
      <c r="AT107" s="166" t="s">
        <v>135</v>
      </c>
      <c r="AU107" s="166" t="s">
        <v>71</v>
      </c>
      <c r="AY107" s="14" t="s">
        <v>141</v>
      </c>
      <c r="BE107" s="167">
        <f t="shared" si="4"/>
        <v>0</v>
      </c>
      <c r="BF107" s="167">
        <f t="shared" si="5"/>
        <v>0</v>
      </c>
      <c r="BG107" s="167">
        <f t="shared" si="6"/>
        <v>0</v>
      </c>
      <c r="BH107" s="167">
        <f t="shared" si="7"/>
        <v>0</v>
      </c>
      <c r="BI107" s="167">
        <f t="shared" si="8"/>
        <v>0</v>
      </c>
      <c r="BJ107" s="14" t="s">
        <v>79</v>
      </c>
      <c r="BK107" s="167">
        <f t="shared" si="9"/>
        <v>0</v>
      </c>
      <c r="BL107" s="14" t="s">
        <v>197</v>
      </c>
      <c r="BM107" s="166" t="s">
        <v>718</v>
      </c>
    </row>
    <row r="108" spans="1:65" s="2" customFormat="1" ht="24" customHeight="1">
      <c r="A108" s="31"/>
      <c r="B108" s="32"/>
      <c r="C108" s="168" t="s">
        <v>252</v>
      </c>
      <c r="D108" s="168" t="s">
        <v>191</v>
      </c>
      <c r="E108" s="169" t="s">
        <v>645</v>
      </c>
      <c r="F108" s="170" t="s">
        <v>646</v>
      </c>
      <c r="G108" s="171" t="s">
        <v>138</v>
      </c>
      <c r="H108" s="172">
        <v>1</v>
      </c>
      <c r="I108" s="173"/>
      <c r="J108" s="174">
        <f t="shared" si="0"/>
        <v>0</v>
      </c>
      <c r="K108" s="170" t="s">
        <v>139</v>
      </c>
      <c r="L108" s="36"/>
      <c r="M108" s="175" t="s">
        <v>19</v>
      </c>
      <c r="N108" s="176" t="s">
        <v>42</v>
      </c>
      <c r="O108" s="61"/>
      <c r="P108" s="164">
        <f t="shared" si="1"/>
        <v>0</v>
      </c>
      <c r="Q108" s="164">
        <v>0</v>
      </c>
      <c r="R108" s="164">
        <f t="shared" si="2"/>
        <v>0</v>
      </c>
      <c r="S108" s="164">
        <v>0</v>
      </c>
      <c r="T108" s="165">
        <f t="shared" si="3"/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66" t="s">
        <v>202</v>
      </c>
      <c r="AT108" s="166" t="s">
        <v>191</v>
      </c>
      <c r="AU108" s="166" t="s">
        <v>71</v>
      </c>
      <c r="AY108" s="14" t="s">
        <v>141</v>
      </c>
      <c r="BE108" s="167">
        <f t="shared" si="4"/>
        <v>0</v>
      </c>
      <c r="BF108" s="167">
        <f t="shared" si="5"/>
        <v>0</v>
      </c>
      <c r="BG108" s="167">
        <f t="shared" si="6"/>
        <v>0</v>
      </c>
      <c r="BH108" s="167">
        <f t="shared" si="7"/>
        <v>0</v>
      </c>
      <c r="BI108" s="167">
        <f t="shared" si="8"/>
        <v>0</v>
      </c>
      <c r="BJ108" s="14" t="s">
        <v>79</v>
      </c>
      <c r="BK108" s="167">
        <f t="shared" si="9"/>
        <v>0</v>
      </c>
      <c r="BL108" s="14" t="s">
        <v>202</v>
      </c>
      <c r="BM108" s="166" t="s">
        <v>719</v>
      </c>
    </row>
    <row r="109" spans="1:65" s="2" customFormat="1" ht="24" customHeight="1">
      <c r="A109" s="31"/>
      <c r="B109" s="32"/>
      <c r="C109" s="154" t="s">
        <v>256</v>
      </c>
      <c r="D109" s="154" t="s">
        <v>135</v>
      </c>
      <c r="E109" s="155" t="s">
        <v>648</v>
      </c>
      <c r="F109" s="156" t="s">
        <v>649</v>
      </c>
      <c r="G109" s="157" t="s">
        <v>138</v>
      </c>
      <c r="H109" s="158">
        <v>1</v>
      </c>
      <c r="I109" s="159"/>
      <c r="J109" s="160">
        <f t="shared" si="0"/>
        <v>0</v>
      </c>
      <c r="K109" s="156" t="s">
        <v>139</v>
      </c>
      <c r="L109" s="161"/>
      <c r="M109" s="162" t="s">
        <v>19</v>
      </c>
      <c r="N109" s="163" t="s">
        <v>42</v>
      </c>
      <c r="O109" s="61"/>
      <c r="P109" s="164">
        <f t="shared" si="1"/>
        <v>0</v>
      </c>
      <c r="Q109" s="164">
        <v>0</v>
      </c>
      <c r="R109" s="164">
        <f t="shared" si="2"/>
        <v>0</v>
      </c>
      <c r="S109" s="164">
        <v>0</v>
      </c>
      <c r="T109" s="165">
        <f t="shared" si="3"/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66" t="s">
        <v>197</v>
      </c>
      <c r="AT109" s="166" t="s">
        <v>135</v>
      </c>
      <c r="AU109" s="166" t="s">
        <v>71</v>
      </c>
      <c r="AY109" s="14" t="s">
        <v>141</v>
      </c>
      <c r="BE109" s="167">
        <f t="shared" si="4"/>
        <v>0</v>
      </c>
      <c r="BF109" s="167">
        <f t="shared" si="5"/>
        <v>0</v>
      </c>
      <c r="BG109" s="167">
        <f t="shared" si="6"/>
        <v>0</v>
      </c>
      <c r="BH109" s="167">
        <f t="shared" si="7"/>
        <v>0</v>
      </c>
      <c r="BI109" s="167">
        <f t="shared" si="8"/>
        <v>0</v>
      </c>
      <c r="BJ109" s="14" t="s">
        <v>79</v>
      </c>
      <c r="BK109" s="167">
        <f t="shared" si="9"/>
        <v>0</v>
      </c>
      <c r="BL109" s="14" t="s">
        <v>197</v>
      </c>
      <c r="BM109" s="166" t="s">
        <v>720</v>
      </c>
    </row>
    <row r="110" spans="1:65" s="2" customFormat="1" ht="24" customHeight="1">
      <c r="A110" s="31"/>
      <c r="B110" s="32"/>
      <c r="C110" s="168" t="s">
        <v>260</v>
      </c>
      <c r="D110" s="168" t="s">
        <v>191</v>
      </c>
      <c r="E110" s="169" t="s">
        <v>257</v>
      </c>
      <c r="F110" s="170" t="s">
        <v>258</v>
      </c>
      <c r="G110" s="171" t="s">
        <v>138</v>
      </c>
      <c r="H110" s="172">
        <v>1</v>
      </c>
      <c r="I110" s="173"/>
      <c r="J110" s="174">
        <f t="shared" si="0"/>
        <v>0</v>
      </c>
      <c r="K110" s="170" t="s">
        <v>139</v>
      </c>
      <c r="L110" s="36"/>
      <c r="M110" s="175" t="s">
        <v>19</v>
      </c>
      <c r="N110" s="176" t="s">
        <v>42</v>
      </c>
      <c r="O110" s="61"/>
      <c r="P110" s="164">
        <f t="shared" si="1"/>
        <v>0</v>
      </c>
      <c r="Q110" s="164">
        <v>0</v>
      </c>
      <c r="R110" s="164">
        <f t="shared" si="2"/>
        <v>0</v>
      </c>
      <c r="S110" s="164">
        <v>0</v>
      </c>
      <c r="T110" s="165">
        <f t="shared" si="3"/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66" t="s">
        <v>202</v>
      </c>
      <c r="AT110" s="166" t="s">
        <v>191</v>
      </c>
      <c r="AU110" s="166" t="s">
        <v>71</v>
      </c>
      <c r="AY110" s="14" t="s">
        <v>141</v>
      </c>
      <c r="BE110" s="167">
        <f t="shared" si="4"/>
        <v>0</v>
      </c>
      <c r="BF110" s="167">
        <f t="shared" si="5"/>
        <v>0</v>
      </c>
      <c r="BG110" s="167">
        <f t="shared" si="6"/>
        <v>0</v>
      </c>
      <c r="BH110" s="167">
        <f t="shared" si="7"/>
        <v>0</v>
      </c>
      <c r="BI110" s="167">
        <f t="shared" si="8"/>
        <v>0</v>
      </c>
      <c r="BJ110" s="14" t="s">
        <v>79</v>
      </c>
      <c r="BK110" s="167">
        <f t="shared" si="9"/>
        <v>0</v>
      </c>
      <c r="BL110" s="14" t="s">
        <v>202</v>
      </c>
      <c r="BM110" s="166" t="s">
        <v>721</v>
      </c>
    </row>
    <row r="111" spans="1:65" s="2" customFormat="1" ht="24" customHeight="1">
      <c r="A111" s="31"/>
      <c r="B111" s="32"/>
      <c r="C111" s="168" t="s">
        <v>264</v>
      </c>
      <c r="D111" s="168" t="s">
        <v>191</v>
      </c>
      <c r="E111" s="169" t="s">
        <v>652</v>
      </c>
      <c r="F111" s="170" t="s">
        <v>653</v>
      </c>
      <c r="G111" s="171" t="s">
        <v>138</v>
      </c>
      <c r="H111" s="172">
        <v>1</v>
      </c>
      <c r="I111" s="173"/>
      <c r="J111" s="174">
        <f t="shared" si="0"/>
        <v>0</v>
      </c>
      <c r="K111" s="170" t="s">
        <v>139</v>
      </c>
      <c r="L111" s="36"/>
      <c r="M111" s="175" t="s">
        <v>19</v>
      </c>
      <c r="N111" s="176" t="s">
        <v>42</v>
      </c>
      <c r="O111" s="61"/>
      <c r="P111" s="164">
        <f t="shared" si="1"/>
        <v>0</v>
      </c>
      <c r="Q111" s="164">
        <v>0</v>
      </c>
      <c r="R111" s="164">
        <f t="shared" si="2"/>
        <v>0</v>
      </c>
      <c r="S111" s="164">
        <v>0</v>
      </c>
      <c r="T111" s="165">
        <f t="shared" si="3"/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66" t="s">
        <v>202</v>
      </c>
      <c r="AT111" s="166" t="s">
        <v>191</v>
      </c>
      <c r="AU111" s="166" t="s">
        <v>71</v>
      </c>
      <c r="AY111" s="14" t="s">
        <v>141</v>
      </c>
      <c r="BE111" s="167">
        <f t="shared" si="4"/>
        <v>0</v>
      </c>
      <c r="BF111" s="167">
        <f t="shared" si="5"/>
        <v>0</v>
      </c>
      <c r="BG111" s="167">
        <f t="shared" si="6"/>
        <v>0</v>
      </c>
      <c r="BH111" s="167">
        <f t="shared" si="7"/>
        <v>0</v>
      </c>
      <c r="BI111" s="167">
        <f t="shared" si="8"/>
        <v>0</v>
      </c>
      <c r="BJ111" s="14" t="s">
        <v>79</v>
      </c>
      <c r="BK111" s="167">
        <f t="shared" si="9"/>
        <v>0</v>
      </c>
      <c r="BL111" s="14" t="s">
        <v>202</v>
      </c>
      <c r="BM111" s="166" t="s">
        <v>722</v>
      </c>
    </row>
    <row r="112" spans="1:65" s="2" customFormat="1" ht="24" customHeight="1">
      <c r="A112" s="31"/>
      <c r="B112" s="32"/>
      <c r="C112" s="168" t="s">
        <v>268</v>
      </c>
      <c r="D112" s="168" t="s">
        <v>191</v>
      </c>
      <c r="E112" s="169" t="s">
        <v>655</v>
      </c>
      <c r="F112" s="170" t="s">
        <v>656</v>
      </c>
      <c r="G112" s="171" t="s">
        <v>138</v>
      </c>
      <c r="H112" s="172">
        <v>30</v>
      </c>
      <c r="I112" s="173"/>
      <c r="J112" s="174">
        <f t="shared" si="0"/>
        <v>0</v>
      </c>
      <c r="K112" s="170" t="s">
        <v>139</v>
      </c>
      <c r="L112" s="36"/>
      <c r="M112" s="175" t="s">
        <v>19</v>
      </c>
      <c r="N112" s="176" t="s">
        <v>42</v>
      </c>
      <c r="O112" s="61"/>
      <c r="P112" s="164">
        <f t="shared" si="1"/>
        <v>0</v>
      </c>
      <c r="Q112" s="164">
        <v>0</v>
      </c>
      <c r="R112" s="164">
        <f t="shared" si="2"/>
        <v>0</v>
      </c>
      <c r="S112" s="164">
        <v>0</v>
      </c>
      <c r="T112" s="165">
        <f t="shared" si="3"/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66" t="s">
        <v>202</v>
      </c>
      <c r="AT112" s="166" t="s">
        <v>191</v>
      </c>
      <c r="AU112" s="166" t="s">
        <v>71</v>
      </c>
      <c r="AY112" s="14" t="s">
        <v>141</v>
      </c>
      <c r="BE112" s="167">
        <f t="shared" si="4"/>
        <v>0</v>
      </c>
      <c r="BF112" s="167">
        <f t="shared" si="5"/>
        <v>0</v>
      </c>
      <c r="BG112" s="167">
        <f t="shared" si="6"/>
        <v>0</v>
      </c>
      <c r="BH112" s="167">
        <f t="shared" si="7"/>
        <v>0</v>
      </c>
      <c r="BI112" s="167">
        <f t="shared" si="8"/>
        <v>0</v>
      </c>
      <c r="BJ112" s="14" t="s">
        <v>79</v>
      </c>
      <c r="BK112" s="167">
        <f t="shared" si="9"/>
        <v>0</v>
      </c>
      <c r="BL112" s="14" t="s">
        <v>202</v>
      </c>
      <c r="BM112" s="166" t="s">
        <v>723</v>
      </c>
    </row>
    <row r="113" spans="1:65" s="2" customFormat="1" ht="24" customHeight="1">
      <c r="A113" s="31"/>
      <c r="B113" s="32"/>
      <c r="C113" s="168" t="s">
        <v>272</v>
      </c>
      <c r="D113" s="168" t="s">
        <v>191</v>
      </c>
      <c r="E113" s="169" t="s">
        <v>658</v>
      </c>
      <c r="F113" s="170" t="s">
        <v>659</v>
      </c>
      <c r="G113" s="171" t="s">
        <v>660</v>
      </c>
      <c r="H113" s="172">
        <v>6</v>
      </c>
      <c r="I113" s="173"/>
      <c r="J113" s="174">
        <f t="shared" si="0"/>
        <v>0</v>
      </c>
      <c r="K113" s="170" t="s">
        <v>139</v>
      </c>
      <c r="L113" s="36"/>
      <c r="M113" s="175" t="s">
        <v>19</v>
      </c>
      <c r="N113" s="176" t="s">
        <v>42</v>
      </c>
      <c r="O113" s="61"/>
      <c r="P113" s="164">
        <f t="shared" si="1"/>
        <v>0</v>
      </c>
      <c r="Q113" s="164">
        <v>0</v>
      </c>
      <c r="R113" s="164">
        <f t="shared" si="2"/>
        <v>0</v>
      </c>
      <c r="S113" s="164">
        <v>0</v>
      </c>
      <c r="T113" s="165">
        <f t="shared" si="3"/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66" t="s">
        <v>202</v>
      </c>
      <c r="AT113" s="166" t="s">
        <v>191</v>
      </c>
      <c r="AU113" s="166" t="s">
        <v>71</v>
      </c>
      <c r="AY113" s="14" t="s">
        <v>141</v>
      </c>
      <c r="BE113" s="167">
        <f t="shared" si="4"/>
        <v>0</v>
      </c>
      <c r="BF113" s="167">
        <f t="shared" si="5"/>
        <v>0</v>
      </c>
      <c r="BG113" s="167">
        <f t="shared" si="6"/>
        <v>0</v>
      </c>
      <c r="BH113" s="167">
        <f t="shared" si="7"/>
        <v>0</v>
      </c>
      <c r="BI113" s="167">
        <f t="shared" si="8"/>
        <v>0</v>
      </c>
      <c r="BJ113" s="14" t="s">
        <v>79</v>
      </c>
      <c r="BK113" s="167">
        <f t="shared" si="9"/>
        <v>0</v>
      </c>
      <c r="BL113" s="14" t="s">
        <v>202</v>
      </c>
      <c r="BM113" s="166" t="s">
        <v>724</v>
      </c>
    </row>
    <row r="114" spans="1:65" s="2" customFormat="1" ht="36" customHeight="1">
      <c r="A114" s="31"/>
      <c r="B114" s="32"/>
      <c r="C114" s="168" t="s">
        <v>276</v>
      </c>
      <c r="D114" s="168" t="s">
        <v>191</v>
      </c>
      <c r="E114" s="169" t="s">
        <v>662</v>
      </c>
      <c r="F114" s="170" t="s">
        <v>663</v>
      </c>
      <c r="G114" s="171" t="s">
        <v>660</v>
      </c>
      <c r="H114" s="172">
        <v>6</v>
      </c>
      <c r="I114" s="173"/>
      <c r="J114" s="174">
        <f t="shared" si="0"/>
        <v>0</v>
      </c>
      <c r="K114" s="170" t="s">
        <v>139</v>
      </c>
      <c r="L114" s="36"/>
      <c r="M114" s="175" t="s">
        <v>19</v>
      </c>
      <c r="N114" s="176" t="s">
        <v>42</v>
      </c>
      <c r="O114" s="61"/>
      <c r="P114" s="164">
        <f t="shared" si="1"/>
        <v>0</v>
      </c>
      <c r="Q114" s="164">
        <v>0</v>
      </c>
      <c r="R114" s="164">
        <f t="shared" si="2"/>
        <v>0</v>
      </c>
      <c r="S114" s="164">
        <v>0</v>
      </c>
      <c r="T114" s="165">
        <f t="shared" si="3"/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66" t="s">
        <v>202</v>
      </c>
      <c r="AT114" s="166" t="s">
        <v>191</v>
      </c>
      <c r="AU114" s="166" t="s">
        <v>71</v>
      </c>
      <c r="AY114" s="14" t="s">
        <v>141</v>
      </c>
      <c r="BE114" s="167">
        <f t="shared" si="4"/>
        <v>0</v>
      </c>
      <c r="BF114" s="167">
        <f t="shared" si="5"/>
        <v>0</v>
      </c>
      <c r="BG114" s="167">
        <f t="shared" si="6"/>
        <v>0</v>
      </c>
      <c r="BH114" s="167">
        <f t="shared" si="7"/>
        <v>0</v>
      </c>
      <c r="BI114" s="167">
        <f t="shared" si="8"/>
        <v>0</v>
      </c>
      <c r="BJ114" s="14" t="s">
        <v>79</v>
      </c>
      <c r="BK114" s="167">
        <f t="shared" si="9"/>
        <v>0</v>
      </c>
      <c r="BL114" s="14" t="s">
        <v>202</v>
      </c>
      <c r="BM114" s="166" t="s">
        <v>725</v>
      </c>
    </row>
    <row r="115" spans="1:65" s="2" customFormat="1" ht="24" customHeight="1">
      <c r="A115" s="31"/>
      <c r="B115" s="32"/>
      <c r="C115" s="168" t="s">
        <v>280</v>
      </c>
      <c r="D115" s="168" t="s">
        <v>191</v>
      </c>
      <c r="E115" s="169" t="s">
        <v>665</v>
      </c>
      <c r="F115" s="170" t="s">
        <v>666</v>
      </c>
      <c r="G115" s="171" t="s">
        <v>660</v>
      </c>
      <c r="H115" s="172">
        <v>6</v>
      </c>
      <c r="I115" s="173"/>
      <c r="J115" s="174">
        <f t="shared" si="0"/>
        <v>0</v>
      </c>
      <c r="K115" s="170" t="s">
        <v>139</v>
      </c>
      <c r="L115" s="36"/>
      <c r="M115" s="175" t="s">
        <v>19</v>
      </c>
      <c r="N115" s="176" t="s">
        <v>42</v>
      </c>
      <c r="O115" s="61"/>
      <c r="P115" s="164">
        <f t="shared" si="1"/>
        <v>0</v>
      </c>
      <c r="Q115" s="164">
        <v>0</v>
      </c>
      <c r="R115" s="164">
        <f t="shared" si="2"/>
        <v>0</v>
      </c>
      <c r="S115" s="164">
        <v>0</v>
      </c>
      <c r="T115" s="165">
        <f t="shared" si="3"/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66" t="s">
        <v>202</v>
      </c>
      <c r="AT115" s="166" t="s">
        <v>191</v>
      </c>
      <c r="AU115" s="166" t="s">
        <v>71</v>
      </c>
      <c r="AY115" s="14" t="s">
        <v>141</v>
      </c>
      <c r="BE115" s="167">
        <f t="shared" si="4"/>
        <v>0</v>
      </c>
      <c r="BF115" s="167">
        <f t="shared" si="5"/>
        <v>0</v>
      </c>
      <c r="BG115" s="167">
        <f t="shared" si="6"/>
        <v>0</v>
      </c>
      <c r="BH115" s="167">
        <f t="shared" si="7"/>
        <v>0</v>
      </c>
      <c r="BI115" s="167">
        <f t="shared" si="8"/>
        <v>0</v>
      </c>
      <c r="BJ115" s="14" t="s">
        <v>79</v>
      </c>
      <c r="BK115" s="167">
        <f t="shared" si="9"/>
        <v>0</v>
      </c>
      <c r="BL115" s="14" t="s">
        <v>202</v>
      </c>
      <c r="BM115" s="166" t="s">
        <v>726</v>
      </c>
    </row>
    <row r="116" spans="1:65" s="2" customFormat="1" ht="24" customHeight="1">
      <c r="A116" s="31"/>
      <c r="B116" s="32"/>
      <c r="C116" s="168" t="s">
        <v>284</v>
      </c>
      <c r="D116" s="168" t="s">
        <v>191</v>
      </c>
      <c r="E116" s="169" t="s">
        <v>668</v>
      </c>
      <c r="F116" s="170" t="s">
        <v>669</v>
      </c>
      <c r="G116" s="171" t="s">
        <v>660</v>
      </c>
      <c r="H116" s="172">
        <v>5</v>
      </c>
      <c r="I116" s="173"/>
      <c r="J116" s="174">
        <f t="shared" si="0"/>
        <v>0</v>
      </c>
      <c r="K116" s="170" t="s">
        <v>139</v>
      </c>
      <c r="L116" s="36"/>
      <c r="M116" s="175" t="s">
        <v>19</v>
      </c>
      <c r="N116" s="176" t="s">
        <v>42</v>
      </c>
      <c r="O116" s="61"/>
      <c r="P116" s="164">
        <f t="shared" si="1"/>
        <v>0</v>
      </c>
      <c r="Q116" s="164">
        <v>0</v>
      </c>
      <c r="R116" s="164">
        <f t="shared" si="2"/>
        <v>0</v>
      </c>
      <c r="S116" s="164">
        <v>0</v>
      </c>
      <c r="T116" s="165">
        <f t="shared" si="3"/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66" t="s">
        <v>202</v>
      </c>
      <c r="AT116" s="166" t="s">
        <v>191</v>
      </c>
      <c r="AU116" s="166" t="s">
        <v>71</v>
      </c>
      <c r="AY116" s="14" t="s">
        <v>141</v>
      </c>
      <c r="BE116" s="167">
        <f t="shared" si="4"/>
        <v>0</v>
      </c>
      <c r="BF116" s="167">
        <f t="shared" si="5"/>
        <v>0</v>
      </c>
      <c r="BG116" s="167">
        <f t="shared" si="6"/>
        <v>0</v>
      </c>
      <c r="BH116" s="167">
        <f t="shared" si="7"/>
        <v>0</v>
      </c>
      <c r="BI116" s="167">
        <f t="shared" si="8"/>
        <v>0</v>
      </c>
      <c r="BJ116" s="14" t="s">
        <v>79</v>
      </c>
      <c r="BK116" s="167">
        <f t="shared" si="9"/>
        <v>0</v>
      </c>
      <c r="BL116" s="14" t="s">
        <v>202</v>
      </c>
      <c r="BM116" s="166" t="s">
        <v>727</v>
      </c>
    </row>
    <row r="117" spans="1:65" s="2" customFormat="1" ht="24" customHeight="1">
      <c r="A117" s="31"/>
      <c r="B117" s="32"/>
      <c r="C117" s="168" t="s">
        <v>288</v>
      </c>
      <c r="D117" s="168" t="s">
        <v>191</v>
      </c>
      <c r="E117" s="169" t="s">
        <v>671</v>
      </c>
      <c r="F117" s="170" t="s">
        <v>672</v>
      </c>
      <c r="G117" s="171" t="s">
        <v>188</v>
      </c>
      <c r="H117" s="172">
        <v>10</v>
      </c>
      <c r="I117" s="173"/>
      <c r="J117" s="174">
        <f t="shared" si="0"/>
        <v>0</v>
      </c>
      <c r="K117" s="170" t="s">
        <v>139</v>
      </c>
      <c r="L117" s="36"/>
      <c r="M117" s="175" t="s">
        <v>19</v>
      </c>
      <c r="N117" s="176" t="s">
        <v>42</v>
      </c>
      <c r="O117" s="61"/>
      <c r="P117" s="164">
        <f t="shared" si="1"/>
        <v>0</v>
      </c>
      <c r="Q117" s="164">
        <v>0</v>
      </c>
      <c r="R117" s="164">
        <f t="shared" si="2"/>
        <v>0</v>
      </c>
      <c r="S117" s="164">
        <v>0</v>
      </c>
      <c r="T117" s="165">
        <f t="shared" si="3"/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66" t="s">
        <v>202</v>
      </c>
      <c r="AT117" s="166" t="s">
        <v>191</v>
      </c>
      <c r="AU117" s="166" t="s">
        <v>71</v>
      </c>
      <c r="AY117" s="14" t="s">
        <v>141</v>
      </c>
      <c r="BE117" s="167">
        <f t="shared" si="4"/>
        <v>0</v>
      </c>
      <c r="BF117" s="167">
        <f t="shared" si="5"/>
        <v>0</v>
      </c>
      <c r="BG117" s="167">
        <f t="shared" si="6"/>
        <v>0</v>
      </c>
      <c r="BH117" s="167">
        <f t="shared" si="7"/>
        <v>0</v>
      </c>
      <c r="BI117" s="167">
        <f t="shared" si="8"/>
        <v>0</v>
      </c>
      <c r="BJ117" s="14" t="s">
        <v>79</v>
      </c>
      <c r="BK117" s="167">
        <f t="shared" si="9"/>
        <v>0</v>
      </c>
      <c r="BL117" s="14" t="s">
        <v>202</v>
      </c>
      <c r="BM117" s="166" t="s">
        <v>728</v>
      </c>
    </row>
    <row r="118" spans="1:65" s="2" customFormat="1" ht="24" customHeight="1">
      <c r="A118" s="31"/>
      <c r="B118" s="32"/>
      <c r="C118" s="154" t="s">
        <v>292</v>
      </c>
      <c r="D118" s="154" t="s">
        <v>135</v>
      </c>
      <c r="E118" s="155" t="s">
        <v>674</v>
      </c>
      <c r="F118" s="156" t="s">
        <v>675</v>
      </c>
      <c r="G118" s="157" t="s">
        <v>188</v>
      </c>
      <c r="H118" s="158">
        <v>10</v>
      </c>
      <c r="I118" s="159"/>
      <c r="J118" s="160">
        <f t="shared" si="0"/>
        <v>0</v>
      </c>
      <c r="K118" s="156" t="s">
        <v>139</v>
      </c>
      <c r="L118" s="161"/>
      <c r="M118" s="162" t="s">
        <v>19</v>
      </c>
      <c r="N118" s="163" t="s">
        <v>42</v>
      </c>
      <c r="O118" s="61"/>
      <c r="P118" s="164">
        <f t="shared" si="1"/>
        <v>0</v>
      </c>
      <c r="Q118" s="164">
        <v>0</v>
      </c>
      <c r="R118" s="164">
        <f t="shared" si="2"/>
        <v>0</v>
      </c>
      <c r="S118" s="164">
        <v>0</v>
      </c>
      <c r="T118" s="165">
        <f t="shared" si="3"/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66" t="s">
        <v>197</v>
      </c>
      <c r="AT118" s="166" t="s">
        <v>135</v>
      </c>
      <c r="AU118" s="166" t="s">
        <v>71</v>
      </c>
      <c r="AY118" s="14" t="s">
        <v>141</v>
      </c>
      <c r="BE118" s="167">
        <f t="shared" si="4"/>
        <v>0</v>
      </c>
      <c r="BF118" s="167">
        <f t="shared" si="5"/>
        <v>0</v>
      </c>
      <c r="BG118" s="167">
        <f t="shared" si="6"/>
        <v>0</v>
      </c>
      <c r="BH118" s="167">
        <f t="shared" si="7"/>
        <v>0</v>
      </c>
      <c r="BI118" s="167">
        <f t="shared" si="8"/>
        <v>0</v>
      </c>
      <c r="BJ118" s="14" t="s">
        <v>79</v>
      </c>
      <c r="BK118" s="167">
        <f t="shared" si="9"/>
        <v>0</v>
      </c>
      <c r="BL118" s="14" t="s">
        <v>197</v>
      </c>
      <c r="BM118" s="166" t="s">
        <v>729</v>
      </c>
    </row>
    <row r="119" spans="1:65" s="2" customFormat="1" ht="24" customHeight="1">
      <c r="A119" s="31"/>
      <c r="B119" s="32"/>
      <c r="C119" s="168" t="s">
        <v>296</v>
      </c>
      <c r="D119" s="168" t="s">
        <v>191</v>
      </c>
      <c r="E119" s="169" t="s">
        <v>677</v>
      </c>
      <c r="F119" s="170" t="s">
        <v>678</v>
      </c>
      <c r="G119" s="171" t="s">
        <v>138</v>
      </c>
      <c r="H119" s="172">
        <v>60</v>
      </c>
      <c r="I119" s="173"/>
      <c r="J119" s="174">
        <f t="shared" si="0"/>
        <v>0</v>
      </c>
      <c r="K119" s="170" t="s">
        <v>139</v>
      </c>
      <c r="L119" s="36"/>
      <c r="M119" s="175" t="s">
        <v>19</v>
      </c>
      <c r="N119" s="176" t="s">
        <v>42</v>
      </c>
      <c r="O119" s="61"/>
      <c r="P119" s="164">
        <f t="shared" si="1"/>
        <v>0</v>
      </c>
      <c r="Q119" s="164">
        <v>0</v>
      </c>
      <c r="R119" s="164">
        <f t="shared" si="2"/>
        <v>0</v>
      </c>
      <c r="S119" s="164">
        <v>0</v>
      </c>
      <c r="T119" s="165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66" t="s">
        <v>202</v>
      </c>
      <c r="AT119" s="166" t="s">
        <v>191</v>
      </c>
      <c r="AU119" s="166" t="s">
        <v>71</v>
      </c>
      <c r="AY119" s="14" t="s">
        <v>141</v>
      </c>
      <c r="BE119" s="167">
        <f t="shared" si="4"/>
        <v>0</v>
      </c>
      <c r="BF119" s="167">
        <f t="shared" si="5"/>
        <v>0</v>
      </c>
      <c r="BG119" s="167">
        <f t="shared" si="6"/>
        <v>0</v>
      </c>
      <c r="BH119" s="167">
        <f t="shared" si="7"/>
        <v>0</v>
      </c>
      <c r="BI119" s="167">
        <f t="shared" si="8"/>
        <v>0</v>
      </c>
      <c r="BJ119" s="14" t="s">
        <v>79</v>
      </c>
      <c r="BK119" s="167">
        <f t="shared" si="9"/>
        <v>0</v>
      </c>
      <c r="BL119" s="14" t="s">
        <v>202</v>
      </c>
      <c r="BM119" s="166" t="s">
        <v>730</v>
      </c>
    </row>
    <row r="120" spans="1:65" s="2" customFormat="1" ht="24" customHeight="1">
      <c r="A120" s="31"/>
      <c r="B120" s="32"/>
      <c r="C120" s="168" t="s">
        <v>431</v>
      </c>
      <c r="D120" s="168" t="s">
        <v>191</v>
      </c>
      <c r="E120" s="169" t="s">
        <v>680</v>
      </c>
      <c r="F120" s="170" t="s">
        <v>681</v>
      </c>
      <c r="G120" s="171" t="s">
        <v>138</v>
      </c>
      <c r="H120" s="172">
        <v>30</v>
      </c>
      <c r="I120" s="173"/>
      <c r="J120" s="174">
        <f t="shared" si="0"/>
        <v>0</v>
      </c>
      <c r="K120" s="170" t="s">
        <v>139</v>
      </c>
      <c r="L120" s="36"/>
      <c r="M120" s="175" t="s">
        <v>19</v>
      </c>
      <c r="N120" s="176" t="s">
        <v>42</v>
      </c>
      <c r="O120" s="61"/>
      <c r="P120" s="164">
        <f t="shared" si="1"/>
        <v>0</v>
      </c>
      <c r="Q120" s="164">
        <v>0</v>
      </c>
      <c r="R120" s="164">
        <f t="shared" si="2"/>
        <v>0</v>
      </c>
      <c r="S120" s="164">
        <v>0</v>
      </c>
      <c r="T120" s="165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66" t="s">
        <v>202</v>
      </c>
      <c r="AT120" s="166" t="s">
        <v>191</v>
      </c>
      <c r="AU120" s="166" t="s">
        <v>71</v>
      </c>
      <c r="AY120" s="14" t="s">
        <v>141</v>
      </c>
      <c r="BE120" s="167">
        <f t="shared" si="4"/>
        <v>0</v>
      </c>
      <c r="BF120" s="167">
        <f t="shared" si="5"/>
        <v>0</v>
      </c>
      <c r="BG120" s="167">
        <f t="shared" si="6"/>
        <v>0</v>
      </c>
      <c r="BH120" s="167">
        <f t="shared" si="7"/>
        <v>0</v>
      </c>
      <c r="BI120" s="167">
        <f t="shared" si="8"/>
        <v>0</v>
      </c>
      <c r="BJ120" s="14" t="s">
        <v>79</v>
      </c>
      <c r="BK120" s="167">
        <f t="shared" si="9"/>
        <v>0</v>
      </c>
      <c r="BL120" s="14" t="s">
        <v>202</v>
      </c>
      <c r="BM120" s="166" t="s">
        <v>731</v>
      </c>
    </row>
    <row r="121" spans="1:65" s="2" customFormat="1" ht="24" customHeight="1">
      <c r="A121" s="31"/>
      <c r="B121" s="32"/>
      <c r="C121" s="168" t="s">
        <v>433</v>
      </c>
      <c r="D121" s="168" t="s">
        <v>191</v>
      </c>
      <c r="E121" s="169" t="s">
        <v>683</v>
      </c>
      <c r="F121" s="170" t="s">
        <v>684</v>
      </c>
      <c r="G121" s="171" t="s">
        <v>138</v>
      </c>
      <c r="H121" s="172">
        <v>8</v>
      </c>
      <c r="I121" s="173"/>
      <c r="J121" s="174">
        <f t="shared" si="0"/>
        <v>0</v>
      </c>
      <c r="K121" s="170" t="s">
        <v>139</v>
      </c>
      <c r="L121" s="36"/>
      <c r="M121" s="175" t="s">
        <v>19</v>
      </c>
      <c r="N121" s="176" t="s">
        <v>42</v>
      </c>
      <c r="O121" s="61"/>
      <c r="P121" s="164">
        <f t="shared" si="1"/>
        <v>0</v>
      </c>
      <c r="Q121" s="164">
        <v>0</v>
      </c>
      <c r="R121" s="164">
        <f t="shared" si="2"/>
        <v>0</v>
      </c>
      <c r="S121" s="164">
        <v>0</v>
      </c>
      <c r="T121" s="165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66" t="s">
        <v>202</v>
      </c>
      <c r="AT121" s="166" t="s">
        <v>191</v>
      </c>
      <c r="AU121" s="166" t="s">
        <v>71</v>
      </c>
      <c r="AY121" s="14" t="s">
        <v>141</v>
      </c>
      <c r="BE121" s="167">
        <f t="shared" si="4"/>
        <v>0</v>
      </c>
      <c r="BF121" s="167">
        <f t="shared" si="5"/>
        <v>0</v>
      </c>
      <c r="BG121" s="167">
        <f t="shared" si="6"/>
        <v>0</v>
      </c>
      <c r="BH121" s="167">
        <f t="shared" si="7"/>
        <v>0</v>
      </c>
      <c r="BI121" s="167">
        <f t="shared" si="8"/>
        <v>0</v>
      </c>
      <c r="BJ121" s="14" t="s">
        <v>79</v>
      </c>
      <c r="BK121" s="167">
        <f t="shared" si="9"/>
        <v>0</v>
      </c>
      <c r="BL121" s="14" t="s">
        <v>202</v>
      </c>
      <c r="BM121" s="166" t="s">
        <v>732</v>
      </c>
    </row>
    <row r="122" spans="1:65" s="2" customFormat="1" ht="24" customHeight="1">
      <c r="A122" s="31"/>
      <c r="B122" s="32"/>
      <c r="C122" s="154" t="s">
        <v>686</v>
      </c>
      <c r="D122" s="154" t="s">
        <v>135</v>
      </c>
      <c r="E122" s="155" t="s">
        <v>687</v>
      </c>
      <c r="F122" s="156" t="s">
        <v>688</v>
      </c>
      <c r="G122" s="157" t="s">
        <v>138</v>
      </c>
      <c r="H122" s="158">
        <v>8</v>
      </c>
      <c r="I122" s="159"/>
      <c r="J122" s="160">
        <f t="shared" si="0"/>
        <v>0</v>
      </c>
      <c r="K122" s="156" t="s">
        <v>139</v>
      </c>
      <c r="L122" s="161"/>
      <c r="M122" s="203" t="s">
        <v>19</v>
      </c>
      <c r="N122" s="204" t="s">
        <v>42</v>
      </c>
      <c r="O122" s="179"/>
      <c r="P122" s="180">
        <f t="shared" si="1"/>
        <v>0</v>
      </c>
      <c r="Q122" s="180">
        <v>0</v>
      </c>
      <c r="R122" s="180">
        <f t="shared" si="2"/>
        <v>0</v>
      </c>
      <c r="S122" s="180">
        <v>0</v>
      </c>
      <c r="T122" s="181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66" t="s">
        <v>197</v>
      </c>
      <c r="AT122" s="166" t="s">
        <v>135</v>
      </c>
      <c r="AU122" s="166" t="s">
        <v>71</v>
      </c>
      <c r="AY122" s="14" t="s">
        <v>141</v>
      </c>
      <c r="BE122" s="167">
        <f t="shared" si="4"/>
        <v>0</v>
      </c>
      <c r="BF122" s="167">
        <f t="shared" si="5"/>
        <v>0</v>
      </c>
      <c r="BG122" s="167">
        <f t="shared" si="6"/>
        <v>0</v>
      </c>
      <c r="BH122" s="167">
        <f t="shared" si="7"/>
        <v>0</v>
      </c>
      <c r="BI122" s="167">
        <f t="shared" si="8"/>
        <v>0</v>
      </c>
      <c r="BJ122" s="14" t="s">
        <v>79</v>
      </c>
      <c r="BK122" s="167">
        <f t="shared" si="9"/>
        <v>0</v>
      </c>
      <c r="BL122" s="14" t="s">
        <v>197</v>
      </c>
      <c r="BM122" s="166" t="s">
        <v>733</v>
      </c>
    </row>
    <row r="123" spans="1:65" s="2" customFormat="1" ht="6.95" customHeight="1">
      <c r="A123" s="31"/>
      <c r="B123" s="44"/>
      <c r="C123" s="45"/>
      <c r="D123" s="45"/>
      <c r="E123" s="45"/>
      <c r="F123" s="45"/>
      <c r="G123" s="45"/>
      <c r="H123" s="45"/>
      <c r="I123" s="133"/>
      <c r="J123" s="45"/>
      <c r="K123" s="45"/>
      <c r="L123" s="36"/>
      <c r="M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</sheetData>
  <sheetProtection algorithmName="SHA-512" hashValue="H3C6WoxqZ0QXn4oFk1dFPeUOvDvJdXyjaB8FynwqFEFRt5ifFHhiPBeQI6xdYFV1WpEUl53NowUKe7HhZHPgnw==" saltValue="sNZApPh4+nzwidkVG2LBrzt+SvIwN/ZewlVATB/2iAIqFO2NQK44AypuYC43tzr07clTPyBV4tPpd0wF8dM7tw==" spinCount="100000" sheet="1" objects="1" scenarios="1" formatColumns="0" formatRows="0" autoFilter="0"/>
  <autoFilter ref="C78:K122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27</vt:i4>
      </vt:variant>
    </vt:vector>
  </HeadingPairs>
  <TitlesOfParts>
    <vt:vector size="41" baseType="lpstr">
      <vt:lpstr>Rekapitulace stavby</vt:lpstr>
      <vt:lpstr>SO01 - Žst. Hrušky</vt:lpstr>
      <vt:lpstr>SO02 - žst. Moravská Nová...</vt:lpstr>
      <vt:lpstr>SO03 - žst. Lužice</vt:lpstr>
      <vt:lpstr>SO04 - žst. Hodonín</vt:lpstr>
      <vt:lpstr>SO05 - TS 22kV Hodonín</vt:lpstr>
      <vt:lpstr>SO06 - SpS Letovice</vt:lpstr>
      <vt:lpstr>SO07 - žst. Vranovice</vt:lpstr>
      <vt:lpstr>SO08 - žst. Šakvice</vt:lpstr>
      <vt:lpstr>SO09 - žst. Zaječí</vt:lpstr>
      <vt:lpstr>SO10 - žst. Podivín</vt:lpstr>
      <vt:lpstr>SO11 - žst. Pohled</vt:lpstr>
      <vt:lpstr>SO12 - žst. Přibyslav</vt:lpstr>
      <vt:lpstr>Pokyny pro vyplnění</vt:lpstr>
      <vt:lpstr>'Rekapitulace stavby'!Názvy_tisku</vt:lpstr>
      <vt:lpstr>'SO01 - Žst. Hrušky'!Názvy_tisku</vt:lpstr>
      <vt:lpstr>'SO02 - žst. Moravská Nová...'!Názvy_tisku</vt:lpstr>
      <vt:lpstr>'SO03 - žst. Lužice'!Názvy_tisku</vt:lpstr>
      <vt:lpstr>'SO04 - žst. Hodonín'!Názvy_tisku</vt:lpstr>
      <vt:lpstr>'SO05 - TS 22kV Hodonín'!Názvy_tisku</vt:lpstr>
      <vt:lpstr>'SO06 - SpS Letovice'!Názvy_tisku</vt:lpstr>
      <vt:lpstr>'SO07 - žst. Vranovice'!Názvy_tisku</vt:lpstr>
      <vt:lpstr>'SO08 - žst. Šakvice'!Názvy_tisku</vt:lpstr>
      <vt:lpstr>'SO09 - žst. Zaječí'!Názvy_tisku</vt:lpstr>
      <vt:lpstr>'SO10 - žst. Podivín'!Názvy_tisku</vt:lpstr>
      <vt:lpstr>'SO11 - žst. Pohled'!Názvy_tisku</vt:lpstr>
      <vt:lpstr>'SO12 - žst. Přibyslav'!Názvy_tisku</vt:lpstr>
      <vt:lpstr>'Pokyny pro vyplnění'!Oblast_tisku</vt:lpstr>
      <vt:lpstr>'Rekapitulace stavby'!Oblast_tisku</vt:lpstr>
      <vt:lpstr>'SO01 - Žst. Hrušky'!Oblast_tisku</vt:lpstr>
      <vt:lpstr>'SO02 - žst. Moravská Nová...'!Oblast_tisku</vt:lpstr>
      <vt:lpstr>'SO03 - žst. Lužice'!Oblast_tisku</vt:lpstr>
      <vt:lpstr>'SO04 - žst. Hodonín'!Oblast_tisku</vt:lpstr>
      <vt:lpstr>'SO05 - TS 22kV Hodonín'!Oblast_tisku</vt:lpstr>
      <vt:lpstr>'SO06 - SpS Letovice'!Oblast_tisku</vt:lpstr>
      <vt:lpstr>'SO07 - žst. Vranovice'!Oblast_tisku</vt:lpstr>
      <vt:lpstr>'SO08 - žst. Šakvice'!Oblast_tisku</vt:lpstr>
      <vt:lpstr>'SO09 - žst. Zaječí'!Oblast_tisku</vt:lpstr>
      <vt:lpstr>'SO10 - žst. Podivín'!Oblast_tisku</vt:lpstr>
      <vt:lpstr>'SO11 - žst. Pohled'!Oblast_tisku</vt:lpstr>
      <vt:lpstr>'SO12 - žst. Přibyslav'!Oblast_tisku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Pospíšek Jaroslav, Ing.</dc:creator>
  <cp:lastModifiedBy>Maršíková Iva</cp:lastModifiedBy>
  <dcterms:created xsi:type="dcterms:W3CDTF">2019-10-30T06:56:09Z</dcterms:created>
  <dcterms:modified xsi:type="dcterms:W3CDTF">2019-11-01T09:37:00Z</dcterms:modified>
</cp:coreProperties>
</file>